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 windowWidth="12120" windowHeight="8640" tabRatio="845" activeTab="17"/>
  </bookViews>
  <sheets>
    <sheet name="Title" sheetId="50" r:id="rId1"/>
    <sheet name="BS" sheetId="1" r:id="rId2"/>
    <sheet name="P&amp;L" sheetId="2" r:id="rId3"/>
    <sheet name="Comp Income " sheetId="24" r:id="rId4"/>
    <sheet name="Distribution Statement " sheetId="21" r:id="rId5"/>
    <sheet name="UHF" sheetId="4" r:id="rId6"/>
    <sheet name="Statement of CI" sheetId="3" state="hidden" r:id="rId7"/>
    <sheet name="Distribution " sheetId="5" state="hidden" r:id="rId8"/>
    <sheet name="TB - adjusted" sheetId="9" state="hidden" r:id="rId9"/>
    <sheet name="TB - modified " sheetId="10" state="hidden" r:id="rId10"/>
    <sheet name="TB again mdified " sheetId="11" state="hidden" r:id="rId11"/>
    <sheet name="TB modified once again" sheetId="12" state="hidden" r:id="rId12"/>
    <sheet name="Cash Flow" sheetId="22" r:id="rId13"/>
    <sheet name="TB" sheetId="8" state="hidden" r:id="rId14"/>
    <sheet name="1" sheetId="14" r:id="rId15"/>
    <sheet name="3" sheetId="51" r:id="rId16"/>
    <sheet name="4" sheetId="25" r:id="rId17"/>
    <sheet name="5" sheetId="40" r:id="rId18"/>
    <sheet name="P&amp;L Dec Quarter" sheetId="35" state="hidden" r:id="rId19"/>
    <sheet name="SCI - Quarter" sheetId="45" state="hidden" r:id="rId20"/>
    <sheet name="Distribution Statement-Quarter" sheetId="46" state="hidden" r:id="rId21"/>
    <sheet name="UHF Dec Quarter" sheetId="41" state="hidden" r:id="rId22"/>
    <sheet name="Cash Flow December Quarter" sheetId="42" state="hidden" r:id="rId23"/>
    <sheet name="W PnL" sheetId="6" state="hidden" r:id="rId24"/>
    <sheet name="W UHF" sheetId="7"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 localSheetId="15">'[1]last qrt2001'!#REF!</definedName>
    <definedName name="\a" localSheetId="22">#REF!</definedName>
    <definedName name="\a" localSheetId="7">#REF!</definedName>
    <definedName name="\a" localSheetId="2">#REF!</definedName>
    <definedName name="\a" localSheetId="18">#REF!</definedName>
    <definedName name="\a" localSheetId="6">#REF!</definedName>
    <definedName name="\a" localSheetId="21">#REF!</definedName>
    <definedName name="\A">'[1]last qrt2001'!#REF!</definedName>
    <definedName name="\B" localSheetId="15">'[1]last qrt2001'!#REF!</definedName>
    <definedName name="\b" localSheetId="22">#REF!</definedName>
    <definedName name="\b" localSheetId="7">#REF!</definedName>
    <definedName name="\b" localSheetId="2">#REF!</definedName>
    <definedName name="\b" localSheetId="18">#REF!</definedName>
    <definedName name="\b" localSheetId="6">#REF!</definedName>
    <definedName name="\b" localSheetId="21">#REF!</definedName>
    <definedName name="\B">'[1]last qrt2001'!#REF!</definedName>
    <definedName name="\c" localSheetId="15">#REF!</definedName>
    <definedName name="\c" localSheetId="7">#REF!</definedName>
    <definedName name="\c" localSheetId="2">#REF!</definedName>
    <definedName name="\c" localSheetId="18">#REF!</definedName>
    <definedName name="\c" localSheetId="6">#REF!</definedName>
    <definedName name="\c">#REF!</definedName>
    <definedName name="\d" localSheetId="15">#REF!</definedName>
    <definedName name="\d" localSheetId="7">#REF!</definedName>
    <definedName name="\d" localSheetId="2">#REF!</definedName>
    <definedName name="\d" localSheetId="18">#REF!</definedName>
    <definedName name="\d" localSheetId="6">#REF!</definedName>
    <definedName name="\d">#REF!</definedName>
    <definedName name="\e" localSheetId="15">#REF!</definedName>
    <definedName name="\e" localSheetId="7">#REF!</definedName>
    <definedName name="\e" localSheetId="2">#REF!</definedName>
    <definedName name="\e" localSheetId="18">#REF!</definedName>
    <definedName name="\e" localSheetId="6">#REF!</definedName>
    <definedName name="\e">#REF!</definedName>
    <definedName name="\i" localSheetId="15">#REF!</definedName>
    <definedName name="\i" localSheetId="7">#REF!</definedName>
    <definedName name="\i" localSheetId="2">#REF!</definedName>
    <definedName name="\i" localSheetId="18">#REF!</definedName>
    <definedName name="\i" localSheetId="6">#REF!</definedName>
    <definedName name="\i">#REF!</definedName>
    <definedName name="\l" localSheetId="15">#REF!</definedName>
    <definedName name="\l" localSheetId="7">#REF!</definedName>
    <definedName name="\l" localSheetId="2">#REF!</definedName>
    <definedName name="\l" localSheetId="18">#REF!</definedName>
    <definedName name="\l" localSheetId="6">#REF!</definedName>
    <definedName name="\l">#REF!</definedName>
    <definedName name="\m" localSheetId="15">#REF!</definedName>
    <definedName name="\m" localSheetId="7">#REF!</definedName>
    <definedName name="\m" localSheetId="2">#REF!</definedName>
    <definedName name="\m" localSheetId="18">#REF!</definedName>
    <definedName name="\m" localSheetId="6">#REF!</definedName>
    <definedName name="\m">#REF!</definedName>
    <definedName name="\n" localSheetId="15">#REF!</definedName>
    <definedName name="\n" localSheetId="7">#REF!</definedName>
    <definedName name="\n" localSheetId="2">#REF!</definedName>
    <definedName name="\n" localSheetId="18">#REF!</definedName>
    <definedName name="\n" localSheetId="6">#REF!</definedName>
    <definedName name="\n">#REF!</definedName>
    <definedName name="\o" localSheetId="15">#REF!</definedName>
    <definedName name="\o" localSheetId="7">#REF!</definedName>
    <definedName name="\o" localSheetId="2">#REF!</definedName>
    <definedName name="\o" localSheetId="18">#REF!</definedName>
    <definedName name="\o" localSheetId="6">#REF!</definedName>
    <definedName name="\o">#REF!</definedName>
    <definedName name="\q" localSheetId="15">#REF!</definedName>
    <definedName name="\q" localSheetId="7">#REF!</definedName>
    <definedName name="\q" localSheetId="2">#REF!</definedName>
    <definedName name="\q" localSheetId="18">#REF!</definedName>
    <definedName name="\q" localSheetId="6">#REF!</definedName>
    <definedName name="\q">#REF!</definedName>
    <definedName name="\R" localSheetId="15">'[1]last qrt2001'!#REF!</definedName>
    <definedName name="\R">'[1]last qrt2001'!#REF!</definedName>
    <definedName name="\S" localSheetId="15">'[1]last qrt2001'!#REF!</definedName>
    <definedName name="\s" localSheetId="22">#REF!</definedName>
    <definedName name="\s" localSheetId="7">#REF!</definedName>
    <definedName name="\s" localSheetId="2">#REF!</definedName>
    <definedName name="\s" localSheetId="18">#REF!</definedName>
    <definedName name="\s" localSheetId="6">#REF!</definedName>
    <definedName name="\s" localSheetId="21">#REF!</definedName>
    <definedName name="\S">'[1]last qrt2001'!#REF!</definedName>
    <definedName name="\T" localSheetId="15">'[2]Notes1-5(old)'!#REF!</definedName>
    <definedName name="\T">'[2]Notes1-5(old)'!#REF!</definedName>
    <definedName name="\z" localSheetId="15">#REF!</definedName>
    <definedName name="\z" localSheetId="7">#REF!</definedName>
    <definedName name="\z" localSheetId="2">#REF!</definedName>
    <definedName name="\z" localSheetId="18">#REF!</definedName>
    <definedName name="\z" localSheetId="6">#REF!</definedName>
    <definedName name="\z">#REF!</definedName>
    <definedName name="____ASH1">[3]Sheet4!$B$524:$E$625</definedName>
    <definedName name="____ASH2">[3]Sheet4!$P$422:$Q$523</definedName>
    <definedName name="____ASS1" localSheetId="15">#REF!</definedName>
    <definedName name="____ASS1">#REF!</definedName>
    <definedName name="____ASS2" localSheetId="15">#REF!</definedName>
    <definedName name="____ASS2">#REF!</definedName>
    <definedName name="____crt1">'[4]I-B'!$A$1:$A$65536</definedName>
    <definedName name="____crt2">'[4]I-BR'!$A$1:$A$65536</definedName>
    <definedName name="____EPZ1">[3]Sheet4!$F$428:$F$519</definedName>
    <definedName name="____EPZ2">[3]Sheet4!$S$326:$S$417</definedName>
    <definedName name="____FMT1">'[4]I-B'!$D$1:$D$65536</definedName>
    <definedName name="____FMT2">'[4]I-BR'!$D$1:$D$65536</definedName>
    <definedName name="____hub0207" localSheetId="15">[5]AL905!#REF!</definedName>
    <definedName name="____hub0207">[5]AL905!#REF!</definedName>
    <definedName name="____LIA1" localSheetId="15">#REF!</definedName>
    <definedName name="____LIA1">#REF!</definedName>
    <definedName name="____LIA2" localSheetId="15">#REF!</definedName>
    <definedName name="____LIA2">#REF!</definedName>
    <definedName name="____LMT1">'[4]I-B'!$F$1:$F$65536</definedName>
    <definedName name="____LMT2">'[4]I-BR'!$F$1:$F$65536</definedName>
    <definedName name="____PL1" localSheetId="15">#REF!</definedName>
    <definedName name="____PL1">#REF!</definedName>
    <definedName name="____PL2" localSheetId="15">#REF!</definedName>
    <definedName name="____PL2">#REF!</definedName>
    <definedName name="____PP2" localSheetId="15">#REF!</definedName>
    <definedName name="____PP2">#REF!</definedName>
    <definedName name="____PP3" localSheetId="15">#REF!</definedName>
    <definedName name="____PP3">#REF!</definedName>
    <definedName name="____REC1999">'[6]RC-0997'!$B$132:$Q$171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5">#REF!</definedName>
    <definedName name="___ASS1" localSheetId="22">#REF!</definedName>
    <definedName name="___ASS1" localSheetId="13">#REF!</definedName>
    <definedName name="___ASS1" localSheetId="8">#REF!</definedName>
    <definedName name="___ASS1" localSheetId="9">#REF!</definedName>
    <definedName name="___ASS1" localSheetId="10">#REF!</definedName>
    <definedName name="___ASS1" localSheetId="11">#REF!</definedName>
    <definedName name="___ASS1" localSheetId="21">#REF!</definedName>
    <definedName name="___ASS1">#REF!</definedName>
    <definedName name="___ASS2" localSheetId="15">#REF!</definedName>
    <definedName name="___ASS2" localSheetId="13">#REF!</definedName>
    <definedName name="___ASS2" localSheetId="8">#REF!</definedName>
    <definedName name="___ASS2" localSheetId="9">#REF!</definedName>
    <definedName name="___ASS2" localSheetId="10">#REF!</definedName>
    <definedName name="___ASS2" localSheetId="11">#REF!</definedName>
    <definedName name="___ASS2">#REF!</definedName>
    <definedName name="___BSD1" localSheetId="15">#REF!</definedName>
    <definedName name="___BSD1">#REF!</definedName>
    <definedName name="___BSH1" localSheetId="15">#REF!</definedName>
    <definedName name="___BSH1">#REF!</definedName>
    <definedName name="___BSP1" localSheetId="15">#REF!</definedName>
    <definedName name="___BSP1">#REF!</definedName>
    <definedName name="___BSS1" localSheetId="15">#REF!</definedName>
    <definedName name="___BSS1">#REF!</definedName>
    <definedName name="___BST1" localSheetId="15">#REF!</definedName>
    <definedName name="___BST1">#REF!</definedName>
    <definedName name="___Col1" localSheetId="15">#REF!</definedName>
    <definedName name="___Col1">#REF!</definedName>
    <definedName name="___crt1">'[4]I-B'!$A$1:$A$65536</definedName>
    <definedName name="___crt2">'[4]I-BR'!$A$1:$A$65536</definedName>
    <definedName name="___EPZ1">[3]Sheet4!$F$428:$F$519</definedName>
    <definedName name="___EPZ2">[3]Sheet4!$S$326:$S$417</definedName>
    <definedName name="___FMT1">'[4]I-B'!$D$1:$D$65536</definedName>
    <definedName name="___FMT2">'[4]I-BR'!$D$1:$D$65536</definedName>
    <definedName name="___hub0207" localSheetId="15">[5]AL905!#REF!</definedName>
    <definedName name="___hub0207" localSheetId="22">[5]AL905!#REF!</definedName>
    <definedName name="___hub0207" localSheetId="21">[5]AL905!#REF!</definedName>
    <definedName name="___hub0207">[5]AL905!#REF!</definedName>
    <definedName name="___IEC1" localSheetId="15">#REF!</definedName>
    <definedName name="___IEC1">#REF!</definedName>
    <definedName name="___IED1" localSheetId="15">#REF!</definedName>
    <definedName name="___IED1">#REF!</definedName>
    <definedName name="___IEH1" localSheetId="15">#REF!</definedName>
    <definedName name="___IEH1">#REF!</definedName>
    <definedName name="___IEP1" localSheetId="15">#REF!</definedName>
    <definedName name="___IEP1">#REF!</definedName>
    <definedName name="___IES1" localSheetId="15">#REF!</definedName>
    <definedName name="___IES1">#REF!</definedName>
    <definedName name="___IET1" localSheetId="15">#REF!</definedName>
    <definedName name="___IET1">#REF!</definedName>
    <definedName name="___LIA1" localSheetId="15">#REF!</definedName>
    <definedName name="___LIA1" localSheetId="22">#REF!</definedName>
    <definedName name="___LIA1" localSheetId="13">#REF!</definedName>
    <definedName name="___LIA1" localSheetId="8">#REF!</definedName>
    <definedName name="___LIA1" localSheetId="9">#REF!</definedName>
    <definedName name="___LIA1" localSheetId="10">#REF!</definedName>
    <definedName name="___LIA1" localSheetId="11">#REF!</definedName>
    <definedName name="___LIA1" localSheetId="21">#REF!</definedName>
    <definedName name="___LIA1">#REF!</definedName>
    <definedName name="___LIA2" localSheetId="15">#REF!</definedName>
    <definedName name="___LIA2" localSheetId="13">#REF!</definedName>
    <definedName name="___LIA2" localSheetId="8">#REF!</definedName>
    <definedName name="___LIA2" localSheetId="9">#REF!</definedName>
    <definedName name="___LIA2" localSheetId="10">#REF!</definedName>
    <definedName name="___LIA2" localSheetId="11">#REF!</definedName>
    <definedName name="___LIA2">#REF!</definedName>
    <definedName name="___LMT1">'[4]I-B'!$F$1:$F$65536</definedName>
    <definedName name="___LMT2">'[4]I-BR'!$F$1:$F$65536</definedName>
    <definedName name="___PL1" localSheetId="15">#REF!</definedName>
    <definedName name="___PL1" localSheetId="22">#REF!</definedName>
    <definedName name="___PL1" localSheetId="13">#REF!</definedName>
    <definedName name="___PL1" localSheetId="8">#REF!</definedName>
    <definedName name="___PL1" localSheetId="9">#REF!</definedName>
    <definedName name="___PL1" localSheetId="10">#REF!</definedName>
    <definedName name="___PL1" localSheetId="11">#REF!</definedName>
    <definedName name="___PL1" localSheetId="21">#REF!</definedName>
    <definedName name="___PL1">#REF!</definedName>
    <definedName name="___PL2" localSheetId="15">#REF!</definedName>
    <definedName name="___PL2" localSheetId="13">#REF!</definedName>
    <definedName name="___PL2" localSheetId="8">#REF!</definedName>
    <definedName name="___PL2" localSheetId="9">#REF!</definedName>
    <definedName name="___PL2" localSheetId="10">#REF!</definedName>
    <definedName name="___PL2" localSheetId="11">#REF!</definedName>
    <definedName name="___PL2">#REF!</definedName>
    <definedName name="___PP2" localSheetId="15">#REF!</definedName>
    <definedName name="___PP2" localSheetId="13">#REF!</definedName>
    <definedName name="___PP2" localSheetId="8">#REF!</definedName>
    <definedName name="___PP2" localSheetId="9">#REF!</definedName>
    <definedName name="___PP2" localSheetId="10">#REF!</definedName>
    <definedName name="___PP2" localSheetId="11">#REF!</definedName>
    <definedName name="___PP2">#REF!</definedName>
    <definedName name="___PP3" localSheetId="15">#REF!</definedName>
    <definedName name="___PP3" localSheetId="13">#REF!</definedName>
    <definedName name="___PP3" localSheetId="8">#REF!</definedName>
    <definedName name="___PP3" localSheetId="9">#REF!</definedName>
    <definedName name="___PP3" localSheetId="10">#REF!</definedName>
    <definedName name="___PP3" localSheetId="11">#REF!</definedName>
    <definedName name="___PP3">#REF!</definedName>
    <definedName name="___REC1999">'[6]RC-0997'!$B$132:$Q$171</definedName>
    <definedName name="___TMO1" localSheetId="15">'[7]BS-OVS'!#REF!</definedName>
    <definedName name="___TMO1">'[7]BS-OVS'!#REF!</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5" hidden="1">'[8]29-30'!#REF!</definedName>
    <definedName name="__123Graph_A" localSheetId="22" hidden="1">'[8]29-30'!#REF!</definedName>
    <definedName name="__123Graph_A" localSheetId="21" hidden="1">'[8]29-30'!#REF!</definedName>
    <definedName name="__123Graph_A" hidden="1">'[8]29-30'!#REF!</definedName>
    <definedName name="__123Graph_B" localSheetId="15" hidden="1">'[8]29-30'!#REF!</definedName>
    <definedName name="__123Graph_B" localSheetId="22" hidden="1">'[8]29-30'!#REF!</definedName>
    <definedName name="__123Graph_B" localSheetId="21" hidden="1">'[8]29-30'!#REF!</definedName>
    <definedName name="__123Graph_B" hidden="1">'[8]29-30'!#REF!</definedName>
    <definedName name="__123Graph_X" localSheetId="15" hidden="1">'[8]29-30'!#REF!</definedName>
    <definedName name="__123Graph_X" localSheetId="22" hidden="1">'[8]29-30'!#REF!</definedName>
    <definedName name="__123Graph_X" localSheetId="21" hidden="1">'[8]29-30'!#REF!</definedName>
    <definedName name="__123Graph_X" hidden="1">'[8]29-30'!#REF!</definedName>
    <definedName name="__ASH1">[3]Sheet4!$B$524:$E$625</definedName>
    <definedName name="__ASH2">[3]Sheet4!$P$422:$Q$523</definedName>
    <definedName name="__ASS1" localSheetId="15">#REF!</definedName>
    <definedName name="__ASS1" localSheetId="22">#REF!</definedName>
    <definedName name="__ASS1" localSheetId="7">#REF!</definedName>
    <definedName name="__ASS1" localSheetId="2">#REF!</definedName>
    <definedName name="__ASS1" localSheetId="18">#REF!</definedName>
    <definedName name="__ASS1" localSheetId="6">#REF!</definedName>
    <definedName name="__ASS1" localSheetId="21">#REF!</definedName>
    <definedName name="__ASS1">#REF!</definedName>
    <definedName name="__ASS2" localSheetId="15">#REF!</definedName>
    <definedName name="__ASS2">#REF!</definedName>
    <definedName name="__BSC1" localSheetId="15">#REF!</definedName>
    <definedName name="__BSC1">#REF!</definedName>
    <definedName name="__BSD1" localSheetId="15">#REF!</definedName>
    <definedName name="__BSD1" localSheetId="13">#REF!</definedName>
    <definedName name="__BSD1" localSheetId="8">#REF!</definedName>
    <definedName name="__BSD1" localSheetId="9">#REF!</definedName>
    <definedName name="__BSD1" localSheetId="10">#REF!</definedName>
    <definedName name="__BSD1" localSheetId="11">#REF!</definedName>
    <definedName name="__BSD1">#REF!</definedName>
    <definedName name="__BSH1" localSheetId="15">#REF!</definedName>
    <definedName name="__BSH1" localSheetId="13">#REF!</definedName>
    <definedName name="__BSH1" localSheetId="8">#REF!</definedName>
    <definedName name="__BSH1" localSheetId="9">#REF!</definedName>
    <definedName name="__BSH1" localSheetId="10">#REF!</definedName>
    <definedName name="__BSH1" localSheetId="11">#REF!</definedName>
    <definedName name="__BSH1">#REF!</definedName>
    <definedName name="__BSP1" localSheetId="15">#REF!</definedName>
    <definedName name="__BSP1" localSheetId="13">#REF!</definedName>
    <definedName name="__BSP1" localSheetId="8">#REF!</definedName>
    <definedName name="__BSP1" localSheetId="9">#REF!</definedName>
    <definedName name="__BSP1" localSheetId="10">#REF!</definedName>
    <definedName name="__BSP1" localSheetId="11">#REF!</definedName>
    <definedName name="__BSP1">#REF!</definedName>
    <definedName name="__BSS1" localSheetId="15">#REF!</definedName>
    <definedName name="__BSS1" localSheetId="13">#REF!</definedName>
    <definedName name="__BSS1" localSheetId="8">#REF!</definedName>
    <definedName name="__BSS1" localSheetId="9">#REF!</definedName>
    <definedName name="__BSS1" localSheetId="10">#REF!</definedName>
    <definedName name="__BSS1" localSheetId="11">#REF!</definedName>
    <definedName name="__BSS1">#REF!</definedName>
    <definedName name="__BST1" localSheetId="15">#REF!</definedName>
    <definedName name="__BST1" localSheetId="13">#REF!</definedName>
    <definedName name="__BST1" localSheetId="8">#REF!</definedName>
    <definedName name="__BST1" localSheetId="9">#REF!</definedName>
    <definedName name="__BST1" localSheetId="10">#REF!</definedName>
    <definedName name="__BST1" localSheetId="11">#REF!</definedName>
    <definedName name="__BST1">#REF!</definedName>
    <definedName name="__Col1" localSheetId="15">#REF!</definedName>
    <definedName name="__Col1" localSheetId="13">#REF!</definedName>
    <definedName name="__Col1" localSheetId="8">#REF!</definedName>
    <definedName name="__Col1" localSheetId="9">#REF!</definedName>
    <definedName name="__Col1" localSheetId="10">#REF!</definedName>
    <definedName name="__Col1" localSheetId="11">#REF!</definedName>
    <definedName name="__Col1">#REF!</definedName>
    <definedName name="__crt1">'[4]I-B'!$A$1:$A$65536</definedName>
    <definedName name="__crt2">'[4]I-BR'!$A$1:$A$65536</definedName>
    <definedName name="__EPZ1">[3]Sheet4!$F$428:$F$519</definedName>
    <definedName name="__EPZ2">[3]Sheet4!$S$326:$S$417</definedName>
    <definedName name="__FMT1">'[4]I-B'!$D$1:$D$65536</definedName>
    <definedName name="__FMT2">'[4]I-BR'!$D$1:$D$65536</definedName>
    <definedName name="__hub0207" localSheetId="15">[5]AL905!#REF!</definedName>
    <definedName name="__hub0207" localSheetId="22">[5]AL905!#REF!</definedName>
    <definedName name="__hub0207" localSheetId="7">[5]AL905!#REF!</definedName>
    <definedName name="__hub0207" localSheetId="2">[5]AL905!#REF!</definedName>
    <definedName name="__hub0207" localSheetId="18">[5]AL905!#REF!</definedName>
    <definedName name="__hub0207" localSheetId="6">[5]AL905!#REF!</definedName>
    <definedName name="__hub0207" localSheetId="21">[5]AL905!#REF!</definedName>
    <definedName name="__hub0207">[5]AL905!#REF!</definedName>
    <definedName name="__IEC1" localSheetId="15">#REF!</definedName>
    <definedName name="__IEC1" localSheetId="22">#REF!</definedName>
    <definedName name="__IEC1" localSheetId="13">#REF!</definedName>
    <definedName name="__IEC1" localSheetId="8">#REF!</definedName>
    <definedName name="__IEC1" localSheetId="9">#REF!</definedName>
    <definedName name="__IEC1" localSheetId="10">#REF!</definedName>
    <definedName name="__IEC1" localSheetId="11">#REF!</definedName>
    <definedName name="__IEC1" localSheetId="21">#REF!</definedName>
    <definedName name="__IEC1">#REF!</definedName>
    <definedName name="__IED1" localSheetId="15">#REF!</definedName>
    <definedName name="__IED1" localSheetId="13">#REF!</definedName>
    <definedName name="__IED1" localSheetId="8">#REF!</definedName>
    <definedName name="__IED1" localSheetId="9">#REF!</definedName>
    <definedName name="__IED1" localSheetId="10">#REF!</definedName>
    <definedName name="__IED1" localSheetId="11">#REF!</definedName>
    <definedName name="__IED1">#REF!</definedName>
    <definedName name="__IEH1" localSheetId="15">#REF!</definedName>
    <definedName name="__IEH1" localSheetId="13">#REF!</definedName>
    <definedName name="__IEH1" localSheetId="8">#REF!</definedName>
    <definedName name="__IEH1" localSheetId="9">#REF!</definedName>
    <definedName name="__IEH1" localSheetId="10">#REF!</definedName>
    <definedName name="__IEH1" localSheetId="11">#REF!</definedName>
    <definedName name="__IEH1">#REF!</definedName>
    <definedName name="__IEP1" localSheetId="15">#REF!</definedName>
    <definedName name="__IEP1" localSheetId="13">#REF!</definedName>
    <definedName name="__IEP1" localSheetId="8">#REF!</definedName>
    <definedName name="__IEP1" localSheetId="9">#REF!</definedName>
    <definedName name="__IEP1" localSheetId="10">#REF!</definedName>
    <definedName name="__IEP1" localSheetId="11">#REF!</definedName>
    <definedName name="__IEP1">#REF!</definedName>
    <definedName name="__IES1" localSheetId="15">#REF!</definedName>
    <definedName name="__IES1" localSheetId="13">#REF!</definedName>
    <definedName name="__IES1" localSheetId="8">#REF!</definedName>
    <definedName name="__IES1" localSheetId="9">#REF!</definedName>
    <definedName name="__IES1" localSheetId="10">#REF!</definedName>
    <definedName name="__IES1" localSheetId="11">#REF!</definedName>
    <definedName name="__IES1">#REF!</definedName>
    <definedName name="__IET1" localSheetId="15">#REF!</definedName>
    <definedName name="__IET1" localSheetId="13">#REF!</definedName>
    <definedName name="__IET1" localSheetId="8">#REF!</definedName>
    <definedName name="__IET1" localSheetId="9">#REF!</definedName>
    <definedName name="__IET1" localSheetId="10">#REF!</definedName>
    <definedName name="__IET1" localSheetId="11">#REF!</definedName>
    <definedName name="__IET1">#REF!</definedName>
    <definedName name="__LIA1" localSheetId="15">#REF!</definedName>
    <definedName name="__LIA1" localSheetId="7">#REF!</definedName>
    <definedName name="__LIA1" localSheetId="2">#REF!</definedName>
    <definedName name="__LIA1" localSheetId="18">#REF!</definedName>
    <definedName name="__LIA1" localSheetId="6">#REF!</definedName>
    <definedName name="__LIA1">#REF!</definedName>
    <definedName name="__LIA2" localSheetId="15">#REF!</definedName>
    <definedName name="__LIA2">#REF!</definedName>
    <definedName name="__LMT1">'[4]I-B'!$F$1:$F$65536</definedName>
    <definedName name="__LMT2">'[4]I-BR'!$F$1:$F$65536</definedName>
    <definedName name="__PL1" localSheetId="15">#REF!</definedName>
    <definedName name="__PL1" localSheetId="22">#REF!</definedName>
    <definedName name="__PL1" localSheetId="7">#REF!</definedName>
    <definedName name="__PL1" localSheetId="2">#REF!</definedName>
    <definedName name="__PL1" localSheetId="18">#REF!</definedName>
    <definedName name="__PL1" localSheetId="6">#REF!</definedName>
    <definedName name="__PL1" localSheetId="21">#REF!</definedName>
    <definedName name="__PL1">#REF!</definedName>
    <definedName name="__PL2" localSheetId="15">#REF!</definedName>
    <definedName name="__PL2">#REF!</definedName>
    <definedName name="__pL3" localSheetId="15">#REF!</definedName>
    <definedName name="__pL3">#REF!</definedName>
    <definedName name="__PP2" localSheetId="15">#REF!</definedName>
    <definedName name="__PP2">#REF!</definedName>
    <definedName name="__PP3" localSheetId="15">#REF!</definedName>
    <definedName name="__PP3">#REF!</definedName>
    <definedName name="__REC1999">'[6]RC-0997'!$B$132:$Q$171</definedName>
    <definedName name="__TMO1" localSheetId="15">'[7]BS-OVS'!#REF!</definedName>
    <definedName name="__TMO1" localSheetId="22">'[7]BS-OVS'!#REF!</definedName>
    <definedName name="__TMO1" localSheetId="21">'[7]BS-OVS'!#REF!</definedName>
    <definedName name="__TMO1">'[7]BS-OVS'!#REF!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5">#REF!</definedName>
    <definedName name="_1" localSheetId="7">#REF!</definedName>
    <definedName name="_1" localSheetId="2">#REF!</definedName>
    <definedName name="_1" localSheetId="18">#REF!</definedName>
    <definedName name="_1" localSheetId="6">#REF!</definedName>
    <definedName name="_1">#REF!</definedName>
    <definedName name="_1.1" localSheetId="15">#REF!</definedName>
    <definedName name="_1.1" localSheetId="7">#REF!</definedName>
    <definedName name="_1.1" localSheetId="2">#REF!</definedName>
    <definedName name="_1.1" localSheetId="18">#REF!</definedName>
    <definedName name="_1.1" localSheetId="6">#REF!</definedName>
    <definedName name="_1.1">#REF!</definedName>
    <definedName name="_1.2" localSheetId="15">[9]Sheet3!#REF!</definedName>
    <definedName name="_1.2" localSheetId="7">[9]Sheet3!#REF!</definedName>
    <definedName name="_1.2" localSheetId="2">[9]Sheet3!#REF!</definedName>
    <definedName name="_1.2" localSheetId="18">[9]Sheet3!#REF!</definedName>
    <definedName name="_1.2" localSheetId="6">[9]Sheet3!#REF!</definedName>
    <definedName name="_1.2">[9]Sheet3!#REF!</definedName>
    <definedName name="_1_" localSheetId="15">#REF!</definedName>
    <definedName name="_1_">#REF!</definedName>
    <definedName name="_10" localSheetId="15">#REF!</definedName>
    <definedName name="_10" localSheetId="7">#REF!</definedName>
    <definedName name="_10" localSheetId="2">#REF!</definedName>
    <definedName name="_10" localSheetId="18">#REF!</definedName>
    <definedName name="_10" localSheetId="6">#REF!</definedName>
    <definedName name="_10">#REF!</definedName>
    <definedName name="_11" localSheetId="15">#REF!</definedName>
    <definedName name="_11" localSheetId="7">#REF!</definedName>
    <definedName name="_11" localSheetId="2">#REF!</definedName>
    <definedName name="_11" localSheetId="18">#REF!</definedName>
    <definedName name="_11" localSheetId="6">#REF!</definedName>
    <definedName name="_11">#REF!</definedName>
    <definedName name="_12" localSheetId="15">#REF!</definedName>
    <definedName name="_12" localSheetId="7">#REF!</definedName>
    <definedName name="_12" localSheetId="2">#REF!</definedName>
    <definedName name="_12" localSheetId="18">#REF!</definedName>
    <definedName name="_12" localSheetId="6">#REF!</definedName>
    <definedName name="_12">#REF!</definedName>
    <definedName name="_13" localSheetId="15">#REF!</definedName>
    <definedName name="_13" localSheetId="7">#REF!</definedName>
    <definedName name="_13" localSheetId="2">#REF!</definedName>
    <definedName name="_13" localSheetId="18">#REF!</definedName>
    <definedName name="_13" localSheetId="6">#REF!</definedName>
    <definedName name="_13">#REF!</definedName>
    <definedName name="_14" localSheetId="15">#REF!</definedName>
    <definedName name="_14" localSheetId="7">#REF!</definedName>
    <definedName name="_14" localSheetId="2">#REF!</definedName>
    <definedName name="_14" localSheetId="18">#REF!</definedName>
    <definedName name="_14" localSheetId="6">#REF!</definedName>
    <definedName name="_14">#REF!</definedName>
    <definedName name="_15" localSheetId="15">#REF!</definedName>
    <definedName name="_15" localSheetId="7">#REF!</definedName>
    <definedName name="_15" localSheetId="2">#REF!</definedName>
    <definedName name="_15" localSheetId="18">#REF!</definedName>
    <definedName name="_15" localSheetId="6">#REF!</definedName>
    <definedName name="_15">#REF!</definedName>
    <definedName name="_16" localSheetId="15">#REF!</definedName>
    <definedName name="_16" localSheetId="7">#REF!</definedName>
    <definedName name="_16" localSheetId="2">#REF!</definedName>
    <definedName name="_16" localSheetId="18">#REF!</definedName>
    <definedName name="_16" localSheetId="6">#REF!</definedName>
    <definedName name="_16">#REF!</definedName>
    <definedName name="_17" localSheetId="15">#REF!</definedName>
    <definedName name="_17" localSheetId="7">#REF!</definedName>
    <definedName name="_17" localSheetId="2">#REF!</definedName>
    <definedName name="_17" localSheetId="18">#REF!</definedName>
    <definedName name="_17" localSheetId="6">#REF!</definedName>
    <definedName name="_17">#REF!</definedName>
    <definedName name="_18" localSheetId="15">#REF!</definedName>
    <definedName name="_18" localSheetId="7">#REF!</definedName>
    <definedName name="_18" localSheetId="2">#REF!</definedName>
    <definedName name="_18" localSheetId="18">#REF!</definedName>
    <definedName name="_18" localSheetId="6">#REF!</definedName>
    <definedName name="_18">#REF!</definedName>
    <definedName name="_19" localSheetId="15">#REF!</definedName>
    <definedName name="_19" localSheetId="7">#REF!</definedName>
    <definedName name="_19" localSheetId="2">#REF!</definedName>
    <definedName name="_19" localSheetId="18">#REF!</definedName>
    <definedName name="_19" localSheetId="6">#REF!</definedName>
    <definedName name="_19">#REF!</definedName>
    <definedName name="_2" localSheetId="15">#REF!</definedName>
    <definedName name="_2" localSheetId="7">#REF!</definedName>
    <definedName name="_2" localSheetId="2">#REF!</definedName>
    <definedName name="_2" localSheetId="18">#REF!</definedName>
    <definedName name="_2" localSheetId="6">#REF!</definedName>
    <definedName name="_2">#REF!</definedName>
    <definedName name="_2.1" localSheetId="15">#REF!</definedName>
    <definedName name="_2.1" localSheetId="7">#REF!</definedName>
    <definedName name="_2.1" localSheetId="2">#REF!</definedName>
    <definedName name="_2.1" localSheetId="18">#REF!</definedName>
    <definedName name="_2.1" localSheetId="6">#REF!</definedName>
    <definedName name="_2.1">#REF!</definedName>
    <definedName name="_2.2" localSheetId="15">[9]Sheet3!#REF!</definedName>
    <definedName name="_2.2" localSheetId="7">[9]Sheet3!#REF!</definedName>
    <definedName name="_2.2" localSheetId="2">[9]Sheet3!#REF!</definedName>
    <definedName name="_2.2" localSheetId="18">[9]Sheet3!#REF!</definedName>
    <definedName name="_2.2" localSheetId="6">[9]Sheet3!#REF!</definedName>
    <definedName name="_2.2">[9]Sheet3!#REF!</definedName>
    <definedName name="_20" localSheetId="15">#REF!</definedName>
    <definedName name="_20" localSheetId="7">#REF!</definedName>
    <definedName name="_20" localSheetId="2">#REF!</definedName>
    <definedName name="_20" localSheetId="18">#REF!</definedName>
    <definedName name="_20" localSheetId="6">#REF!</definedName>
    <definedName name="_20">#REF!</definedName>
    <definedName name="_21" localSheetId="15">#REF!</definedName>
    <definedName name="_21" localSheetId="7">#REF!</definedName>
    <definedName name="_21" localSheetId="2">#REF!</definedName>
    <definedName name="_21" localSheetId="18">#REF!</definedName>
    <definedName name="_21" localSheetId="6">#REF!</definedName>
    <definedName name="_21">#REF!</definedName>
    <definedName name="_24_06_2004" localSheetId="15">#REF!</definedName>
    <definedName name="_24_06_2004">#REF!</definedName>
    <definedName name="_29_07_2004" localSheetId="15">#REF!</definedName>
    <definedName name="_29_07_2004">#REF!</definedName>
    <definedName name="_3" localSheetId="15">#REF!</definedName>
    <definedName name="_3" localSheetId="7">#REF!</definedName>
    <definedName name="_3" localSheetId="2">#REF!</definedName>
    <definedName name="_3" localSheetId="18">#REF!</definedName>
    <definedName name="_3" localSheetId="6">#REF!</definedName>
    <definedName name="_3">#REF!</definedName>
    <definedName name="_3.1">[3]Sheet4!$A$110</definedName>
    <definedName name="_3.2">[3]Sheet4!$O$8</definedName>
    <definedName name="_3.3" localSheetId="15">[9]Sheet2!#REF!</definedName>
    <definedName name="_3.3" localSheetId="7">[9]Sheet2!#REF!</definedName>
    <definedName name="_3.3" localSheetId="2">[9]Sheet2!#REF!</definedName>
    <definedName name="_3.3" localSheetId="18">[9]Sheet2!#REF!</definedName>
    <definedName name="_3.3" localSheetId="6">[9]Sheet2!#REF!</definedName>
    <definedName name="_3.3">[9]Sheet2!#REF!</definedName>
    <definedName name="_4" localSheetId="15">#REF!</definedName>
    <definedName name="_4" localSheetId="7">#REF!</definedName>
    <definedName name="_4" localSheetId="2">#REF!</definedName>
    <definedName name="_4" localSheetId="18">#REF!</definedName>
    <definedName name="_4" localSheetId="6">#REF!</definedName>
    <definedName name="_4">#REF!</definedName>
    <definedName name="_4.1">[3]Sheet4!$A$214</definedName>
    <definedName name="_4.2">[3]Sheet4!$O$112</definedName>
    <definedName name="_5" localSheetId="15">#REF!</definedName>
    <definedName name="_5" localSheetId="7">#REF!</definedName>
    <definedName name="_5" localSheetId="2">#REF!</definedName>
    <definedName name="_5" localSheetId="18">#REF!</definedName>
    <definedName name="_5" localSheetId="6">#REF!</definedName>
    <definedName name="_5">#REF!</definedName>
    <definedName name="_5.1">[3]Sheet4!$A$318</definedName>
    <definedName name="_5.2">[3]Sheet4!$O$216</definedName>
    <definedName name="_6" localSheetId="15">#REF!</definedName>
    <definedName name="_6" localSheetId="7">#REF!</definedName>
    <definedName name="_6" localSheetId="2">#REF!</definedName>
    <definedName name="_6" localSheetId="18">#REF!</definedName>
    <definedName name="_6" localSheetId="6">#REF!</definedName>
    <definedName name="_6">#REF!</definedName>
    <definedName name="_6.1">[3]Sheet4!$A$422</definedName>
    <definedName name="_6.2">[3]Sheet4!$O$320</definedName>
    <definedName name="_7" localSheetId="15">#REF!</definedName>
    <definedName name="_7" localSheetId="7">#REF!</definedName>
    <definedName name="_7" localSheetId="2">#REF!</definedName>
    <definedName name="_7" localSheetId="18">#REF!</definedName>
    <definedName name="_7" localSheetId="6">#REF!</definedName>
    <definedName name="_7">#REF!</definedName>
    <definedName name="_7.1">[3]Sheet4!$A$526</definedName>
    <definedName name="_7.2">[3]Sheet4!$O$424</definedName>
    <definedName name="_8" localSheetId="15">#REF!</definedName>
    <definedName name="_8" localSheetId="7">#REF!</definedName>
    <definedName name="_8" localSheetId="2">#REF!</definedName>
    <definedName name="_8" localSheetId="18">#REF!</definedName>
    <definedName name="_8" localSheetId="6">#REF!</definedName>
    <definedName name="_8">#REF!</definedName>
    <definedName name="_9" localSheetId="15">#REF!</definedName>
    <definedName name="_9" localSheetId="7">#REF!</definedName>
    <definedName name="_9" localSheetId="2">#REF!</definedName>
    <definedName name="_9" localSheetId="18">#REF!</definedName>
    <definedName name="_9" localSheetId="6">#REF!</definedName>
    <definedName name="_9">#REF!</definedName>
    <definedName name="_ASH1" localSheetId="22">[10]Sheet4!$B$524:$E$625</definedName>
    <definedName name="_ASH1" localSheetId="7">[10]Sheet4!$B$524:$E$625</definedName>
    <definedName name="_ASH1" localSheetId="2">[10]Sheet4!$B$524:$E$625</definedName>
    <definedName name="_ASH1" localSheetId="18">[10]Sheet4!$B$524:$E$625</definedName>
    <definedName name="_ASH1" localSheetId="6">[10]Sheet4!$B$524:$E$625</definedName>
    <definedName name="_ASH1" localSheetId="21">[10]Sheet4!$B$524:$E$625</definedName>
    <definedName name="_ASH1">[3]Sheet4!$B$524:$E$625</definedName>
    <definedName name="_ASH2" localSheetId="22">[10]Sheet4!$P$422:$Q$523</definedName>
    <definedName name="_ASH2" localSheetId="7">[10]Sheet4!$P$422:$Q$523</definedName>
    <definedName name="_ASH2" localSheetId="2">[10]Sheet4!$P$422:$Q$523</definedName>
    <definedName name="_ASH2" localSheetId="18">[10]Sheet4!$P$422:$Q$523</definedName>
    <definedName name="_ASH2" localSheetId="6">[10]Sheet4!$P$422:$Q$523</definedName>
    <definedName name="_ASH2" localSheetId="21">[10]Sheet4!$P$422:$Q$523</definedName>
    <definedName name="_ASH2">[3]Sheet4!$P$422:$Q$523</definedName>
    <definedName name="_ASS1" localSheetId="15">#REF!</definedName>
    <definedName name="_ASS1" localSheetId="22">'[11]Abu Dhabi'!#REF!</definedName>
    <definedName name="_ASS1" localSheetId="7">'[11]Abu Dhabi'!#REF!</definedName>
    <definedName name="_ASS1" localSheetId="2">'[11]Abu Dhabi'!#REF!</definedName>
    <definedName name="_ASS1" localSheetId="18">'[11]Abu Dhabi'!#REF!</definedName>
    <definedName name="_ASS1" localSheetId="6">'[11]Abu Dhabi'!#REF!</definedName>
    <definedName name="_ASS1" localSheetId="21">'[11]Abu Dhabi'!#REF!</definedName>
    <definedName name="_ASS1">#REF!</definedName>
    <definedName name="_ASS2" localSheetId="15">#REF!</definedName>
    <definedName name="_ASS2" localSheetId="22">[12]BSDOMOVS!#REF!</definedName>
    <definedName name="_ASS2" localSheetId="7">[12]BSDOMOVS!#REF!</definedName>
    <definedName name="_ASS2" localSheetId="2">[12]BSDOMOVS!#REF!</definedName>
    <definedName name="_ASS2" localSheetId="18">[12]BSDOMOVS!#REF!</definedName>
    <definedName name="_ASS2" localSheetId="6">[12]BSDOMOVS!#REF!</definedName>
    <definedName name="_ASS2" localSheetId="21">[12]BSDOMOVS!#REF!</definedName>
    <definedName name="_ASS2">#REF!</definedName>
    <definedName name="_BSC1" localSheetId="15">#REF!</definedName>
    <definedName name="_BSC1" localSheetId="22">#REF!</definedName>
    <definedName name="_BSC1" localSheetId="13">#REF!</definedName>
    <definedName name="_BSC1" localSheetId="8">#REF!</definedName>
    <definedName name="_BSC1" localSheetId="9">#REF!</definedName>
    <definedName name="_BSC1" localSheetId="10">#REF!</definedName>
    <definedName name="_BSC1" localSheetId="11">#REF!</definedName>
    <definedName name="_BSC1" localSheetId="21">#REF!</definedName>
    <definedName name="_BSC1">#REF!</definedName>
    <definedName name="_BSD1" localSheetId="15">#REF!</definedName>
    <definedName name="_BSD1" localSheetId="7">#REF!</definedName>
    <definedName name="_BSD1" localSheetId="2">#REF!</definedName>
    <definedName name="_BSD1" localSheetId="18">#REF!</definedName>
    <definedName name="_BSD1" localSheetId="6">#REF!</definedName>
    <definedName name="_BSD1">#REF!</definedName>
    <definedName name="_BSH1" localSheetId="15">#REF!</definedName>
    <definedName name="_BSH1">#REF!</definedName>
    <definedName name="_BSP1" localSheetId="15">#REF!</definedName>
    <definedName name="_BSP1">#REF!</definedName>
    <definedName name="_BSS1" localSheetId="15">#REF!</definedName>
    <definedName name="_BSS1">#REF!</definedName>
    <definedName name="_BST1" localSheetId="15">#REF!</definedName>
    <definedName name="_BST1">#REF!</definedName>
    <definedName name="_Col1" localSheetId="15">#REF!</definedName>
    <definedName name="_Col1">#REF!</definedName>
    <definedName name="_crt1">'[13]I-B'!$B$1:$B$65536</definedName>
    <definedName name="_crt2">'[13]I-BR'!$B$1:$B$65536</definedName>
    <definedName name="_EPZ1" localSheetId="22">[10]Sheet4!$F$428:$F$519</definedName>
    <definedName name="_EPZ1" localSheetId="7">[10]Sheet4!$F$428:$F$519</definedName>
    <definedName name="_EPZ1" localSheetId="2">[10]Sheet4!$F$428:$F$519</definedName>
    <definedName name="_EPZ1" localSheetId="18">[10]Sheet4!$F$428:$F$519</definedName>
    <definedName name="_EPZ1" localSheetId="6">[10]Sheet4!$F$428:$F$519</definedName>
    <definedName name="_EPZ1" localSheetId="21">[10]Sheet4!$F$428:$F$519</definedName>
    <definedName name="_EPZ1">[3]Sheet4!$F$428:$F$519</definedName>
    <definedName name="_EPZ2" localSheetId="22">[10]Sheet4!$S$326:$S$417</definedName>
    <definedName name="_EPZ2" localSheetId="7">[10]Sheet4!$S$326:$S$417</definedName>
    <definedName name="_EPZ2" localSheetId="2">[10]Sheet4!$S$326:$S$417</definedName>
    <definedName name="_EPZ2" localSheetId="18">[10]Sheet4!$S$326:$S$417</definedName>
    <definedName name="_EPZ2" localSheetId="6">[10]Sheet4!$S$326:$S$417</definedName>
    <definedName name="_EPZ2" localSheetId="21">[10]Sheet4!$S$326:$S$417</definedName>
    <definedName name="_EPZ2">[3]Sheet4!$S$326:$S$417</definedName>
    <definedName name="_Fill" hidden="1">[3]Sheet4!$F$300</definedName>
    <definedName name="_xlnm._FilterDatabase" localSheetId="15" hidden="1">#REF!</definedName>
    <definedName name="_xlnm._FilterDatabase" localSheetId="5" hidden="1">#REF!</definedName>
    <definedName name="_xlnm._FilterDatabase" hidden="1">#REF!</definedName>
    <definedName name="_FMT1">'[13]I-B'!$E$1:$E$65536</definedName>
    <definedName name="_FMT2">'[13]I-BR'!$E$1:$E$65536</definedName>
    <definedName name="_hub0207" localSheetId="15">[5]AL905!#REF!</definedName>
    <definedName name="_hub0207" localSheetId="22">[5]AL905!#REF!</definedName>
    <definedName name="_hub0207" localSheetId="7">[5]AL905!#REF!</definedName>
    <definedName name="_hub0207" localSheetId="2">[5]AL905!#REF!</definedName>
    <definedName name="_hub0207" localSheetId="18">[5]AL905!#REF!</definedName>
    <definedName name="_hub0207" localSheetId="6">[5]AL905!#REF!</definedName>
    <definedName name="_hub0207" localSheetId="21">[5]AL905!#REF!</definedName>
    <definedName name="_hub0207">[5]AL905!#REF!</definedName>
    <definedName name="_IEC1" localSheetId="15">#REF!</definedName>
    <definedName name="_IEC1" localSheetId="22">#REF!</definedName>
    <definedName name="_IEC1" localSheetId="7">#REF!</definedName>
    <definedName name="_IEC1" localSheetId="2">#REF!</definedName>
    <definedName name="_IEC1" localSheetId="18">#REF!</definedName>
    <definedName name="_IEC1" localSheetId="6">#REF!</definedName>
    <definedName name="_IEC1" localSheetId="21">#REF!</definedName>
    <definedName name="_IEC1">#REF!</definedName>
    <definedName name="_IED1" localSheetId="15">#REF!</definedName>
    <definedName name="_IED1">#REF!</definedName>
    <definedName name="_IEH1" localSheetId="15">#REF!</definedName>
    <definedName name="_IEH1">#REF!</definedName>
    <definedName name="_IEP1" localSheetId="15">#REF!</definedName>
    <definedName name="_IEP1">#REF!</definedName>
    <definedName name="_IES1" localSheetId="15">#REF!</definedName>
    <definedName name="_IES1">#REF!</definedName>
    <definedName name="_IET1" localSheetId="15">#REF!</definedName>
    <definedName name="_IET1">#REF!</definedName>
    <definedName name="_LIA1" localSheetId="15">#REF!</definedName>
    <definedName name="_LIA1">#REF!</definedName>
    <definedName name="_LIA2" localSheetId="15">#REF!</definedName>
    <definedName name="_LIA2">#REF!</definedName>
    <definedName name="_LMT1">'[13]I-B'!$G$1:$G$65536</definedName>
    <definedName name="_LMT2">'[13]I-BR'!$G$1:$G$65536</definedName>
    <definedName name="_PL1" localSheetId="15">#REF!</definedName>
    <definedName name="_PL1" localSheetId="7">#REF!</definedName>
    <definedName name="_PL1" localSheetId="2">#REF!</definedName>
    <definedName name="_PL1" localSheetId="18">#REF!</definedName>
    <definedName name="_PL1" localSheetId="6">#REF!</definedName>
    <definedName name="_PL1">#REF!</definedName>
    <definedName name="_PL2" localSheetId="15">#REF!</definedName>
    <definedName name="_PL2">#REF!</definedName>
    <definedName name="_pL3" localSheetId="15">#REF!</definedName>
    <definedName name="_pL3">#REF!</definedName>
    <definedName name="_PP2" localSheetId="15">#REF!</definedName>
    <definedName name="_PP2">#REF!</definedName>
    <definedName name="_PP3" localSheetId="15">#REF!</definedName>
    <definedName name="_PP3">#REF!</definedName>
    <definedName name="_REC1999">'[6]RC-0997'!$B$132:$Q$171</definedName>
    <definedName name="_TMO1" localSheetId="15">'[7]BS-OVS'!#REF!</definedName>
    <definedName name="_TMO1" localSheetId="22">'[7]BS-OVS'!#REF!</definedName>
    <definedName name="_TMO1" localSheetId="7">'[7]BS-OVS'!#REF!</definedName>
    <definedName name="_TMO1" localSheetId="2">'[7]BS-OVS'!#REF!</definedName>
    <definedName name="_TMO1" localSheetId="18">'[7]BS-OVS'!#REF!</definedName>
    <definedName name="_TMO1" localSheetId="6">'[7]BS-OVS'!#REF!</definedName>
    <definedName name="_TMO1" localSheetId="21">'[7]BS-OVS'!#REF!</definedName>
    <definedName name="_TMO1">'[7]BS-OVS'!#REF!</definedName>
    <definedName name="_UAE1" localSheetId="22">[10]Sheet4!$D$116:$D$207</definedName>
    <definedName name="_UAE1" localSheetId="7">[10]Sheet4!$D$116:$D$207</definedName>
    <definedName name="_UAE1" localSheetId="2">[10]Sheet4!$D$116:$D$207</definedName>
    <definedName name="_UAE1" localSheetId="18">[10]Sheet4!$D$116:$D$207</definedName>
    <definedName name="_UAE1" localSheetId="6">[10]Sheet4!$D$116:$D$207</definedName>
    <definedName name="_UAE1" localSheetId="21">[10]Sheet4!$D$116:$D$207</definedName>
    <definedName name="_UAE1">[3]Sheet4!$D$116:$D$207</definedName>
    <definedName name="_UAE2" localSheetId="22">[10]Sheet4!$Q$14:$Q$105</definedName>
    <definedName name="_UAE2" localSheetId="7">[10]Sheet4!$Q$14:$Q$105</definedName>
    <definedName name="_UAE2" localSheetId="2">[10]Sheet4!$Q$14:$Q$105</definedName>
    <definedName name="_UAE2" localSheetId="18">[10]Sheet4!$Q$14:$Q$105</definedName>
    <definedName name="_UAE2" localSheetId="6">[10]Sheet4!$Q$14:$Q$105</definedName>
    <definedName name="_UAE2" localSheetId="21">[10]Sheet4!$Q$14:$Q$105</definedName>
    <definedName name="_UAE2">[3]Sheet4!$Q$14:$Q$105</definedName>
    <definedName name="_UK1" localSheetId="22">[10]Sheet4!$F$324:$F$415</definedName>
    <definedName name="_UK1" localSheetId="7">[10]Sheet4!$F$324:$F$415</definedName>
    <definedName name="_UK1" localSheetId="2">[10]Sheet4!$F$324:$F$415</definedName>
    <definedName name="_UK1" localSheetId="18">[10]Sheet4!$F$324:$F$415</definedName>
    <definedName name="_UK1" localSheetId="6">[10]Sheet4!$F$324:$F$415</definedName>
    <definedName name="_UK1" localSheetId="21">[10]Sheet4!$F$324:$F$415</definedName>
    <definedName name="_UK1">[3]Sheet4!$F$324:$F$415</definedName>
    <definedName name="_UK2" localSheetId="22">[10]Sheet4!$S$222:$S$313</definedName>
    <definedName name="_UK2" localSheetId="7">[10]Sheet4!$S$222:$S$313</definedName>
    <definedName name="_UK2" localSheetId="2">[10]Sheet4!$S$222:$S$313</definedName>
    <definedName name="_UK2" localSheetId="18">[10]Sheet4!$S$222:$S$313</definedName>
    <definedName name="_UK2" localSheetId="6">[10]Sheet4!$S$222:$S$313</definedName>
    <definedName name="_UK2" localSheetId="21">[10]Sheet4!$S$222:$S$313</definedName>
    <definedName name="_UK2">[3]Sheet4!$S$222:$S$313</definedName>
    <definedName name="_USA1" localSheetId="22">[10]Sheet4!$D$428:$D$519</definedName>
    <definedName name="_USA1" localSheetId="7">[10]Sheet4!$D$428:$D$519</definedName>
    <definedName name="_USA1" localSheetId="2">[10]Sheet4!$D$428:$D$519</definedName>
    <definedName name="_USA1" localSheetId="18">[10]Sheet4!$D$428:$D$519</definedName>
    <definedName name="_USA1" localSheetId="6">[10]Sheet4!$D$428:$D$519</definedName>
    <definedName name="_USA1" localSheetId="21">[10]Sheet4!$D$428:$D$519</definedName>
    <definedName name="_USA1">[3]Sheet4!$D$428:$D$519</definedName>
    <definedName name="_USA2" localSheetId="22">[10]Sheet4!$Q$326:$Q$417</definedName>
    <definedName name="_USA2" localSheetId="7">[10]Sheet4!$Q$326:$Q$417</definedName>
    <definedName name="_USA2" localSheetId="2">[10]Sheet4!$Q$326:$Q$417</definedName>
    <definedName name="_USA2" localSheetId="18">[10]Sheet4!$Q$326:$Q$417</definedName>
    <definedName name="_USA2" localSheetId="6">[10]Sheet4!$Q$326:$Q$417</definedName>
    <definedName name="_USA2" localSheetId="21">[10]Sheet4!$Q$326:$Q$417</definedName>
    <definedName name="_USA2">[3]Sheet4!$Q$326:$Q$417</definedName>
    <definedName name="a" localSheetId="15">'[14]BS-OVS'!#REF!</definedName>
    <definedName name="a" localSheetId="22">'[14]BS-OVS'!#REF!</definedName>
    <definedName name="a" localSheetId="7">'[14]BS-OVS'!#REF!</definedName>
    <definedName name="a" localSheetId="2">'[14]BS-OVS'!#REF!</definedName>
    <definedName name="a" localSheetId="18">'[14]BS-OVS'!#REF!</definedName>
    <definedName name="a" localSheetId="6">'[14]BS-OVS'!#REF!</definedName>
    <definedName name="a" localSheetId="21">'[14]BS-OVS'!#REF!</definedName>
    <definedName name="a">'[14]BS-OVS'!#REF!</definedName>
    <definedName name="AA" localSheetId="15">#REF!</definedName>
    <definedName name="AA">#REF!</definedName>
    <definedName name="aaa" localSheetId="15">#REF!</definedName>
    <definedName name="aaa" localSheetId="7">#REF!</definedName>
    <definedName name="aaa" localSheetId="2">#REF!</definedName>
    <definedName name="aaa" localSheetId="18">#REF!</definedName>
    <definedName name="aaa" localSheetId="6">#REF!</definedName>
    <definedName name="aaa">#REF!</definedName>
    <definedName name="aaaaa" localSheetId="15">[9]Sheet3!#REF!</definedName>
    <definedName name="aaaaa">[9]Sheet3!#REF!</definedName>
    <definedName name="AB" localSheetId="15">#REF!</definedName>
    <definedName name="AB">#REF!</definedName>
    <definedName name="abc" localSheetId="15">#REF!</definedName>
    <definedName name="abc" localSheetId="22">#REF!</definedName>
    <definedName name="abc" localSheetId="21">#REF!</definedName>
    <definedName name="abc">#REF!</definedName>
    <definedName name="ABCD" localSheetId="15">#REF!</definedName>
    <definedName name="ABCD" localSheetId="13">#REF!</definedName>
    <definedName name="ABCD" localSheetId="8">#REF!</definedName>
    <definedName name="ABCD" localSheetId="9">#REF!</definedName>
    <definedName name="ABCD" localSheetId="10">#REF!</definedName>
    <definedName name="ABCD" localSheetId="11">#REF!</definedName>
    <definedName name="ABCD">#REF!</definedName>
    <definedName name="AC" localSheetId="15">#REF!</definedName>
    <definedName name="ac" localSheetId="22">[15]INPUT!$B$6:$G$83</definedName>
    <definedName name="ac" localSheetId="7">[15]INPUT!$B$6:$G$83</definedName>
    <definedName name="ac" localSheetId="2">[15]INPUT!$B$6:$G$83</definedName>
    <definedName name="ac" localSheetId="18">[15]INPUT!$B$6:$G$83</definedName>
    <definedName name="ac" localSheetId="6">[15]INPUT!$B$6:$G$83</definedName>
    <definedName name="ac" localSheetId="21">[15]INPUT!$B$6:$G$83</definedName>
    <definedName name="AC">#REF!</definedName>
    <definedName name="Acc.Code" localSheetId="15">#REF!</definedName>
    <definedName name="Acc.Code" localSheetId="7">#REF!</definedName>
    <definedName name="Acc.Code" localSheetId="2">#REF!</definedName>
    <definedName name="Acc.Code" localSheetId="18">#REF!</definedName>
    <definedName name="Acc.Code" localSheetId="6">#REF!</definedName>
    <definedName name="Acc.Code">#REF!</definedName>
    <definedName name="ad">[16]A!$Q$604:$Q$639</definedName>
    <definedName name="adghs" localSheetId="15">#REF!</definedName>
    <definedName name="adghs">#REF!</definedName>
    <definedName name="ADV" localSheetId="15">[17]acct!#REF!</definedName>
    <definedName name="ADV" localSheetId="7">[17]acct!#REF!</definedName>
    <definedName name="ADV" localSheetId="2">[17]acct!#REF!</definedName>
    <definedName name="ADV" localSheetId="18">[17]acct!#REF!</definedName>
    <definedName name="ADV" localSheetId="6">[17]acct!#REF!</definedName>
    <definedName name="ADV">[17]acct!#REF!</definedName>
    <definedName name="AED" localSheetId="15">#REF!</definedName>
    <definedName name="AED" localSheetId="7">#REF!</definedName>
    <definedName name="AED" localSheetId="2">#REF!</definedName>
    <definedName name="AED" localSheetId="18">#REF!</definedName>
    <definedName name="AED" localSheetId="6">#REF!</definedName>
    <definedName name="AED">#REF!</definedName>
    <definedName name="affair" localSheetId="15">[18]BSDOMOVS!#REF!</definedName>
    <definedName name="affair" localSheetId="7">[18]BSDOMOVS!#REF!</definedName>
    <definedName name="affair" localSheetId="2">[18]BSDOMOVS!#REF!</definedName>
    <definedName name="affair" localSheetId="18">[18]BSDOMOVS!#REF!</definedName>
    <definedName name="affair" localSheetId="6">[18]BSDOMOVS!#REF!</definedName>
    <definedName name="affair">[18]BSDOMOVS!#REF!</definedName>
    <definedName name="AKK" localSheetId="15" hidden="1">{"'CALL MONEY'!$K$53"}</definedName>
    <definedName name="AKK" localSheetId="3" hidden="1">{"'CALL MONEY'!$K$53"}</definedName>
    <definedName name="AKK" localSheetId="18" hidden="1">{"'CALL MONEY'!$K$53"}</definedName>
    <definedName name="AKK" localSheetId="13" hidden="1">{"'CALL MONEY'!$K$53"}</definedName>
    <definedName name="AKK" localSheetId="8" hidden="1">{"'CALL MONEY'!$K$53"}</definedName>
    <definedName name="AKK" localSheetId="9" hidden="1">{"'CALL MONEY'!$K$53"}</definedName>
    <definedName name="AKK" localSheetId="10" hidden="1">{"'CALL MONEY'!$K$53"}</definedName>
    <definedName name="AKK" localSheetId="11" hidden="1">{"'CALL MONEY'!$K$53"}</definedName>
    <definedName name="AKK" localSheetId="5" hidden="1">{"'CALL MONEY'!$K$53"}</definedName>
    <definedName name="AKK" hidden="1">{"'CALL MONEY'!$K$53"}</definedName>
    <definedName name="alco" localSheetId="15">#REF!</definedName>
    <definedName name="alco" localSheetId="7">#REF!</definedName>
    <definedName name="alco" localSheetId="2">#REF!</definedName>
    <definedName name="alco" localSheetId="18">#REF!</definedName>
    <definedName name="alco" localSheetId="6">#REF!</definedName>
    <definedName name="alco">#REF!</definedName>
    <definedName name="Amount" localSheetId="15">#REF!</definedName>
    <definedName name="Amount">#REF!</definedName>
    <definedName name="APAGE1" localSheetId="15">#REF!</definedName>
    <definedName name="APAGE1" localSheetId="7">#REF!</definedName>
    <definedName name="APAGE1" localSheetId="2">#REF!</definedName>
    <definedName name="APAGE1" localSheetId="18">#REF!</definedName>
    <definedName name="APAGE1" localSheetId="6">#REF!</definedName>
    <definedName name="APAGE1">#REF!</definedName>
    <definedName name="APAGE2" localSheetId="15">#REF!</definedName>
    <definedName name="APAGE2" localSheetId="7">#REF!</definedName>
    <definedName name="APAGE2" localSheetId="2">#REF!</definedName>
    <definedName name="APAGE2" localSheetId="18">#REF!</definedName>
    <definedName name="APAGE2" localSheetId="6">#REF!</definedName>
    <definedName name="APAGE2">#REF!</definedName>
    <definedName name="APAGE3" localSheetId="15">#REF!</definedName>
    <definedName name="APAGE3" localSheetId="7">#REF!</definedName>
    <definedName name="APAGE3" localSheetId="2">#REF!</definedName>
    <definedName name="APAGE3" localSheetId="18">#REF!</definedName>
    <definedName name="APAGE3" localSheetId="6">#REF!</definedName>
    <definedName name="APAGE3">#REF!</definedName>
    <definedName name="APAGE4" localSheetId="15">#REF!</definedName>
    <definedName name="APAGE4" localSheetId="7">#REF!</definedName>
    <definedName name="APAGE4" localSheetId="2">#REF!</definedName>
    <definedName name="APAGE4" localSheetId="18">#REF!</definedName>
    <definedName name="APAGE4" localSheetId="6">#REF!</definedName>
    <definedName name="APAGE4">#REF!</definedName>
    <definedName name="ARA_Threshold" localSheetId="15">#REF!</definedName>
    <definedName name="ARA_Threshold">#REF!</definedName>
    <definedName name="ARP_Threshold" localSheetId="15">#REF!</definedName>
    <definedName name="ARP_Threshold">#REF!</definedName>
    <definedName name="as">[10]Sheet4!$A$421:$Q$523</definedName>
    <definedName name="AS2DocOpenMode" hidden="1">"AS2DocumentEdit"</definedName>
    <definedName name="AS2ReportLS" hidden="1">1</definedName>
    <definedName name="AS2StaticLS" localSheetId="15" hidden="1">#REF!</definedName>
    <definedName name="AS2StaticLS" hidden="1">#REF!</definedName>
    <definedName name="AS2SyncStepLS" hidden="1">0</definedName>
    <definedName name="AS2TickmarkLS" localSheetId="15" hidden="1">#REF!</definedName>
    <definedName name="AS2TickmarkLS" hidden="1">#REF!</definedName>
    <definedName name="AS2VersionLS" hidden="1">300</definedName>
    <definedName name="asd" localSheetId="15">#REF!</definedName>
    <definedName name="asd">#REF!</definedName>
    <definedName name="asdf" localSheetId="15" hidden="1">{"'CALL MONEY'!$K$53"}</definedName>
    <definedName name="asdf" localSheetId="3" hidden="1">{"'CALL MONEY'!$K$53"}</definedName>
    <definedName name="asdf" localSheetId="18" hidden="1">{"'CALL MONEY'!$K$53"}</definedName>
    <definedName name="asdf" localSheetId="13" hidden="1">{"'CALL MONEY'!$K$53"}</definedName>
    <definedName name="asdf" localSheetId="8" hidden="1">{"'CALL MONEY'!$K$53"}</definedName>
    <definedName name="asdf" localSheetId="9" hidden="1">{"'CALL MONEY'!$K$53"}</definedName>
    <definedName name="asdf" localSheetId="10" hidden="1">{"'CALL MONEY'!$K$53"}</definedName>
    <definedName name="asdf" localSheetId="11" hidden="1">{"'CALL MONEY'!$K$53"}</definedName>
    <definedName name="asdf" localSheetId="5" hidden="1">{"'CALL MONEY'!$K$53"}</definedName>
    <definedName name="asdf" hidden="1">{"'CALL MONEY'!$K$53"}</definedName>
    <definedName name="ashdah" localSheetId="15">#REF!</definedName>
    <definedName name="ashdah">#REF!</definedName>
    <definedName name="ASHRAF" localSheetId="15">#REF!</definedName>
    <definedName name="ASHRAF" localSheetId="7">#REF!</definedName>
    <definedName name="ASHRAF" localSheetId="2">#REF!</definedName>
    <definedName name="ASHRAF" localSheetId="18">#REF!</definedName>
    <definedName name="ASHRAF" localSheetId="6">#REF!</definedName>
    <definedName name="ASHRAF">#REF!</definedName>
    <definedName name="ASSE" localSheetId="15">[9]Sheet3!#REF!</definedName>
    <definedName name="ASSE" localSheetId="22">[9]Sheet3!#REF!</definedName>
    <definedName name="ASSE" localSheetId="7">[9]Sheet3!#REF!</definedName>
    <definedName name="ASSE" localSheetId="2">[9]Sheet3!#REF!</definedName>
    <definedName name="ASSE" localSheetId="18">[9]Sheet3!#REF!</definedName>
    <definedName name="ASSE" localSheetId="6">[9]Sheet3!#REF!</definedName>
    <definedName name="ASSE" localSheetId="21">[9]Sheet3!#REF!</definedName>
    <definedName name="ASSE">[9]Sheet3!#REF!</definedName>
    <definedName name="ASSET1" localSheetId="15">#REF!</definedName>
    <definedName name="ASSET1" localSheetId="7">#REF!</definedName>
    <definedName name="ASSET1" localSheetId="2">#REF!</definedName>
    <definedName name="ASSET1" localSheetId="18">#REF!</definedName>
    <definedName name="ASSET1" localSheetId="6">#REF!</definedName>
    <definedName name="ASSET1">#REF!</definedName>
    <definedName name="ASSET2" localSheetId="15">#REF!</definedName>
    <definedName name="ASSET2" localSheetId="7">#REF!</definedName>
    <definedName name="ASSET2" localSheetId="2">#REF!</definedName>
    <definedName name="ASSET2" localSheetId="18">#REF!</definedName>
    <definedName name="ASSET2" localSheetId="6">#REF!</definedName>
    <definedName name="ASSET2">#REF!</definedName>
    <definedName name="ASSET3" localSheetId="15">#REF!</definedName>
    <definedName name="ASSET3" localSheetId="7">#REF!</definedName>
    <definedName name="ASSET3" localSheetId="2">#REF!</definedName>
    <definedName name="ASSET3" localSheetId="18">#REF!</definedName>
    <definedName name="ASSET3" localSheetId="6">#REF!</definedName>
    <definedName name="ASSET3">#REF!</definedName>
    <definedName name="ASSET4" localSheetId="15">#REF!</definedName>
    <definedName name="ASSET4" localSheetId="7">#REF!</definedName>
    <definedName name="ASSET4" localSheetId="2">#REF!</definedName>
    <definedName name="ASSET4" localSheetId="18">#REF!</definedName>
    <definedName name="ASSET4" localSheetId="6">#REF!</definedName>
    <definedName name="ASSET4">#REF!</definedName>
    <definedName name="aug" localSheetId="15">#REF!</definedName>
    <definedName name="aug">#REF!</definedName>
    <definedName name="B" localSheetId="15">#REF!</definedName>
    <definedName name="B" localSheetId="7">#REF!</definedName>
    <definedName name="B" localSheetId="2">#REF!</definedName>
    <definedName name="B" localSheetId="18">#REF!</definedName>
    <definedName name="B" localSheetId="6">#REF!</definedName>
    <definedName name="B">#REF!</definedName>
    <definedName name="bahrain">[19]BAHRAIN!$A$14:$F$23</definedName>
    <definedName name="BAHRAIN1">[3]Sheet4!$L$14:$L$105</definedName>
    <definedName name="BAHRAIN2">[3]Sheet4!$Y$14:$Y$105</definedName>
    <definedName name="BalanceSheetDates" localSheetId="15">#REF!</definedName>
    <definedName name="BalanceSheetDates" localSheetId="22">#REF!</definedName>
    <definedName name="BalanceSheetDates" localSheetId="21">#REF!</definedName>
    <definedName name="BalanceSheetDates">#REF!</definedName>
    <definedName name="bela" localSheetId="15">#REF!</definedName>
    <definedName name="bela">#REF!</definedName>
    <definedName name="BELOW" localSheetId="15">#REF!</definedName>
    <definedName name="BELOW" localSheetId="7">#REF!</definedName>
    <definedName name="BELOW" localSheetId="2">#REF!</definedName>
    <definedName name="BELOW" localSheetId="18">#REF!</definedName>
    <definedName name="BELOW" localSheetId="6">#REF!</definedName>
    <definedName name="BELOW">#REF!</definedName>
    <definedName name="BG_Del" hidden="1">15</definedName>
    <definedName name="BG_Ins" hidden="1">4</definedName>
    <definedName name="BG_Mod" hidden="1">6</definedName>
    <definedName name="BOOK" localSheetId="15">#REF!</definedName>
    <definedName name="BOOK" localSheetId="22">#REF!</definedName>
    <definedName name="BOOK" localSheetId="21">#REF!</definedName>
    <definedName name="BOOK">#REF!</definedName>
    <definedName name="BOTTOM" localSheetId="15">#REF!</definedName>
    <definedName name="BOTTOM" localSheetId="7">#REF!</definedName>
    <definedName name="BOTTOM" localSheetId="2">#REF!</definedName>
    <definedName name="BOTTOM" localSheetId="18">#REF!</definedName>
    <definedName name="BOTTOM" localSheetId="6">#REF!</definedName>
    <definedName name="BOTTOM">#REF!</definedName>
    <definedName name="BS">[20]woRKING!$A$177:$D$346</definedName>
    <definedName name="BSC" localSheetId="15">#REF!</definedName>
    <definedName name="BSC" localSheetId="7">#REF!</definedName>
    <definedName name="BSC" localSheetId="2">#REF!</definedName>
    <definedName name="BSC" localSheetId="18">#REF!</definedName>
    <definedName name="BSC" localSheetId="6">#REF!</definedName>
    <definedName name="BSC">#REF!</definedName>
    <definedName name="BSCO" localSheetId="15">#REF!</definedName>
    <definedName name="BSCO">#REF!</definedName>
    <definedName name="BSCO1" localSheetId="15">#REF!</definedName>
    <definedName name="BSCO1">#REF!</definedName>
    <definedName name="BSCOMB" localSheetId="15">#REF!</definedName>
    <definedName name="BSCOMB" localSheetId="7">#REF!</definedName>
    <definedName name="BSCOMB" localSheetId="2">#REF!</definedName>
    <definedName name="BSCOMB" localSheetId="18">#REF!</definedName>
    <definedName name="BSCOMB" localSheetId="6">#REF!</definedName>
    <definedName name="BSCOMB">#REF!</definedName>
    <definedName name="BSD" localSheetId="15">#REF!</definedName>
    <definedName name="BSD">#REF!</definedName>
    <definedName name="bsdec">'[21]December 06'!$A$93:$D$158</definedName>
    <definedName name="bsdec06" localSheetId="15">#REF!</definedName>
    <definedName name="bsdec06" localSheetId="7">#REF!</definedName>
    <definedName name="bsdec06" localSheetId="2">#REF!</definedName>
    <definedName name="bsdec06" localSheetId="18">#REF!</definedName>
    <definedName name="bsdec06" localSheetId="6">#REF!</definedName>
    <definedName name="bsdec06">#REF!</definedName>
    <definedName name="BSH" localSheetId="15">#REF!</definedName>
    <definedName name="BSH">#REF!</definedName>
    <definedName name="bsmarch">[22]MarchSL904!$A$102:$C$191</definedName>
    <definedName name="bsmarch07">'[23]March 110'!$A$84:$C$153</definedName>
    <definedName name="bsn" localSheetId="15">#REF!</definedName>
    <definedName name="bsn" localSheetId="7">#REF!</definedName>
    <definedName name="bsn" localSheetId="2">#REF!</definedName>
    <definedName name="bsn" localSheetId="18">#REF!</definedName>
    <definedName name="bsn" localSheetId="6">#REF!</definedName>
    <definedName name="bsn">#REF!</definedName>
    <definedName name="BSP" localSheetId="15">#REF!</definedName>
    <definedName name="BSP">#REF!</definedName>
    <definedName name="BSS" localSheetId="15">#REF!</definedName>
    <definedName name="BSS">#REF!</definedName>
    <definedName name="BST" localSheetId="15">#REF!</definedName>
    <definedName name="BST">#REF!</definedName>
    <definedName name="BuiltIn_AutoFilter___2" localSheetId="15">#REF!</definedName>
    <definedName name="BuiltIn_AutoFilter___2" localSheetId="7">#REF!</definedName>
    <definedName name="BuiltIn_AutoFilter___2" localSheetId="2">#REF!</definedName>
    <definedName name="BuiltIn_AutoFilter___2" localSheetId="18">#REF!</definedName>
    <definedName name="BuiltIn_AutoFilter___2" localSheetId="6">#REF!</definedName>
    <definedName name="BuiltIn_AutoFilter___2">#REF!</definedName>
    <definedName name="CC" localSheetId="15">'[1]last qrt2001'!#REF!</definedName>
    <definedName name="CC" localSheetId="22">[9]Sheet3!#REF!</definedName>
    <definedName name="CC" localSheetId="7">[9]Sheet3!#REF!</definedName>
    <definedName name="CC" localSheetId="2">[9]Sheet3!#REF!</definedName>
    <definedName name="CC" localSheetId="18">[9]Sheet3!#REF!</definedName>
    <definedName name="CC" localSheetId="6">[9]Sheet3!#REF!</definedName>
    <definedName name="CC" localSheetId="21">[9]Sheet3!#REF!</definedName>
    <definedName name="CC">'[1]last qrt2001'!#REF!</definedName>
    <definedName name="CF" localSheetId="15" hidden="1">{"'CALL MONEY'!$K$53"}</definedName>
    <definedName name="CF" localSheetId="3" hidden="1">{"'CALL MONEY'!$K$53"}</definedName>
    <definedName name="CF" localSheetId="18" hidden="1">{"'CALL MONEY'!$K$53"}</definedName>
    <definedName name="CF" localSheetId="13" hidden="1">{"'CALL MONEY'!$K$53"}</definedName>
    <definedName name="CF" localSheetId="8" hidden="1">{"'CALL MONEY'!$K$53"}</definedName>
    <definedName name="CF" localSheetId="9" hidden="1">{"'CALL MONEY'!$K$53"}</definedName>
    <definedName name="CF" localSheetId="10" hidden="1">{"'CALL MONEY'!$K$53"}</definedName>
    <definedName name="CF" localSheetId="11" hidden="1">{"'CALL MONEY'!$K$53"}</definedName>
    <definedName name="CF" hidden="1">{"'CALL MONEY'!$K$53"}</definedName>
    <definedName name="CH.IN.EQUIT" localSheetId="15">[17]acct!#REF!</definedName>
    <definedName name="CH.IN.EQUIT">[17]acct!#REF!</definedName>
    <definedName name="cHECK" localSheetId="15">[17]acct!#REF!</definedName>
    <definedName name="cHECK">[17]acct!#REF!</definedName>
    <definedName name="chk" localSheetId="15">#REF!</definedName>
    <definedName name="chk" localSheetId="7">#REF!</definedName>
    <definedName name="chk" localSheetId="2">#REF!</definedName>
    <definedName name="chk" localSheetId="18">#REF!</definedName>
    <definedName name="chk" localSheetId="6">#REF!</definedName>
    <definedName name="chk">#REF!</definedName>
    <definedName name="Classified" localSheetId="15">#REF!</definedName>
    <definedName name="Classified">#REF!</definedName>
    <definedName name="closing" localSheetId="15">[12]BSDOMOVS!#REF!</definedName>
    <definedName name="closing" localSheetId="7">[12]BSDOMOVS!#REF!</definedName>
    <definedName name="closing" localSheetId="2">[12]BSDOMOVS!#REF!</definedName>
    <definedName name="closing" localSheetId="18">[12]BSDOMOVS!#REF!</definedName>
    <definedName name="closing" localSheetId="6">[12]BSDOMOVS!#REF!</definedName>
    <definedName name="closing">[12]BSDOMOVS!#REF!</definedName>
    <definedName name="ColorNames" localSheetId="15">#REF!</definedName>
    <definedName name="ColorNames" localSheetId="22">#REF!</definedName>
    <definedName name="ColorNames" localSheetId="21">#REF!</definedName>
    <definedName name="ColorNames">#REF!</definedName>
    <definedName name="Commentary" localSheetId="15">#REF!</definedName>
    <definedName name="Commentary" localSheetId="22">#REF!</definedName>
    <definedName name="Commentary" localSheetId="21">#REF!</definedName>
    <definedName name="Commentary">#REF!</definedName>
    <definedName name="cons" localSheetId="15" hidden="1">{"'CALL MONEY'!$K$53"}</definedName>
    <definedName name="cons" localSheetId="22" hidden="1">{"'CALL MONEY'!$K$53"}</definedName>
    <definedName name="cons" localSheetId="3" hidden="1">{"'CALL MONEY'!$K$53"}</definedName>
    <definedName name="cons" localSheetId="7" hidden="1">{"'CALL MONEY'!$K$53"}</definedName>
    <definedName name="cons" localSheetId="2" hidden="1">{"'CALL MONEY'!$K$53"}</definedName>
    <definedName name="cons" localSheetId="18" hidden="1">{"'CALL MONEY'!$K$53"}</definedName>
    <definedName name="cons" localSheetId="6" hidden="1">{"'CALL MONEY'!$K$53"}</definedName>
    <definedName name="cons" localSheetId="13" hidden="1">{"'CALL MONEY'!$K$53"}</definedName>
    <definedName name="cons" localSheetId="8" hidden="1">{"'CALL MONEY'!$K$53"}</definedName>
    <definedName name="cons" localSheetId="9" hidden="1">{"'CALL MONEY'!$K$53"}</definedName>
    <definedName name="cons" localSheetId="10" hidden="1">{"'CALL MONEY'!$K$53"}</definedName>
    <definedName name="cons" localSheetId="11" hidden="1">{"'CALL MONEY'!$K$53"}</definedName>
    <definedName name="cons" localSheetId="5" hidden="1">{"'CALL MONEY'!$K$53"}</definedName>
    <definedName name="cons" localSheetId="21" hidden="1">{"'CALL MONEY'!$K$53"}</definedName>
    <definedName name="cons" hidden="1">{"'CALL MONEY'!$K$53"}</definedName>
    <definedName name="Conventions" localSheetId="15">#REF!</definedName>
    <definedName name="Conventions">#REF!</definedName>
    <definedName name="Copy" localSheetId="15" hidden="1">{"'CALL MONEY'!$K$53"}</definedName>
    <definedName name="Copy" localSheetId="3" hidden="1">{"'CALL MONEY'!$K$53"}</definedName>
    <definedName name="Copy" localSheetId="18" hidden="1">{"'CALL MONEY'!$K$53"}</definedName>
    <definedName name="Copy" localSheetId="13" hidden="1">{"'CALL MONEY'!$K$53"}</definedName>
    <definedName name="Copy" localSheetId="8" hidden="1">{"'CALL MONEY'!$K$53"}</definedName>
    <definedName name="Copy" localSheetId="9" hidden="1">{"'CALL MONEY'!$K$53"}</definedName>
    <definedName name="Copy" localSheetId="10" hidden="1">{"'CALL MONEY'!$K$53"}</definedName>
    <definedName name="Copy" localSheetId="11" hidden="1">{"'CALL MONEY'!$K$53"}</definedName>
    <definedName name="Copy" localSheetId="5" hidden="1">{"'CALL MONEY'!$K$53"}</definedName>
    <definedName name="Copy" hidden="1">{"'CALL MONEY'!$K$53"}</definedName>
    <definedName name="copy1" localSheetId="15" hidden="1">{"'CALL MONEY'!$K$53"}</definedName>
    <definedName name="copy1" localSheetId="18" hidden="1">{"'CALL MONEY'!$K$53"}</definedName>
    <definedName name="copy1" hidden="1">{"'CALL MONEY'!$K$53"}</definedName>
    <definedName name="CRED" localSheetId="15">[17]acct!#REF!</definedName>
    <definedName name="CRED">[17]acct!#REF!</definedName>
    <definedName name="Currency" localSheetId="15">#REF!</definedName>
    <definedName name="Currency" localSheetId="7">#REF!</definedName>
    <definedName name="Currency" localSheetId="2">#REF!</definedName>
    <definedName name="Currency" localSheetId="18">#REF!</definedName>
    <definedName name="Currency" localSheetId="6">#REF!</definedName>
    <definedName name="Currency">#REF!</definedName>
    <definedName name="d" localSheetId="15">#REF!</definedName>
    <definedName name="d">#REF!</definedName>
    <definedName name="da" localSheetId="15">#REF!</definedName>
    <definedName name="da">#REF!</definedName>
    <definedName name="Dbase" localSheetId="15">#REF!</definedName>
    <definedName name="Dbase">#REF!</definedName>
    <definedName name="DD" localSheetId="15">'[1]last qrt2001'!#REF!</definedName>
    <definedName name="DD">'[1]last qrt2001'!#REF!</definedName>
    <definedName name="DDD" localSheetId="15">#REF!</definedName>
    <definedName name="DDD" localSheetId="13">#REF!</definedName>
    <definedName name="DDD" localSheetId="8">#REF!</definedName>
    <definedName name="DDD" localSheetId="9">#REF!</definedName>
    <definedName name="DDD" localSheetId="10">#REF!</definedName>
    <definedName name="DDD" localSheetId="11">#REF!</definedName>
    <definedName name="DDD">#REF!</definedName>
    <definedName name="dddd" localSheetId="15">'[24]BS-OVS'!#REF!</definedName>
    <definedName name="dddd" localSheetId="7">'[24]BS-OVS'!#REF!</definedName>
    <definedName name="dddd" localSheetId="2">'[24]BS-OVS'!#REF!</definedName>
    <definedName name="dddd" localSheetId="18">'[24]BS-OVS'!#REF!</definedName>
    <definedName name="dddd" localSheetId="6">'[24]BS-OVS'!#REF!</definedName>
    <definedName name="dddd">'[24]BS-OVS'!#REF!</definedName>
    <definedName name="dEFF.LIA" localSheetId="15">[17]acct!#REF!</definedName>
    <definedName name="dEFF.LIA">[17]acct!#REF!</definedName>
    <definedName name="Description" localSheetId="15">#REF!</definedName>
    <definedName name="Description" localSheetId="7">#REF!</definedName>
    <definedName name="Description" localSheetId="2">#REF!</definedName>
    <definedName name="Description" localSheetId="18">#REF!</definedName>
    <definedName name="Description" localSheetId="6">#REF!</definedName>
    <definedName name="Description">#REF!</definedName>
    <definedName name="dfaf" localSheetId="15">#REF!</definedName>
    <definedName name="dfaf">#REF!</definedName>
    <definedName name="DFD" localSheetId="15">'[25]Abu Dhabi'!#REF!</definedName>
    <definedName name="DFD" localSheetId="7">'[25]Abu Dhabi'!#REF!</definedName>
    <definedName name="DFD" localSheetId="2">'[25]Abu Dhabi'!#REF!</definedName>
    <definedName name="DFD" localSheetId="18">'[25]Abu Dhabi'!#REF!</definedName>
    <definedName name="DFD" localSheetId="6">'[25]Abu Dhabi'!#REF!</definedName>
    <definedName name="DFD">'[25]Abu Dhabi'!#REF!</definedName>
    <definedName name="Differences" localSheetId="15">#REF!</definedName>
    <definedName name="Differences">#REF!</definedName>
    <definedName name="Differnces" localSheetId="15">'[26]Notes1-5'!#REF!</definedName>
    <definedName name="Differnces">'[26]Notes1-5'!#REF!</definedName>
    <definedName name="doha">'[19]DOHA QATAR '!$A$14:$P$33</definedName>
    <definedName name="dom" localSheetId="15">#REF!</definedName>
    <definedName name="dom" localSheetId="7">#REF!</definedName>
    <definedName name="dom" localSheetId="2">#REF!</definedName>
    <definedName name="dom" localSheetId="18">#REF!</definedName>
    <definedName name="dom" localSheetId="6">#REF!</definedName>
    <definedName name="dom">#REF!</definedName>
    <definedName name="dombs" localSheetId="15">#REF!</definedName>
    <definedName name="dombs">#REF!</definedName>
    <definedName name="DOMOVS" localSheetId="15">#REF!</definedName>
    <definedName name="DOMOVS" localSheetId="7">#REF!</definedName>
    <definedName name="DOMOVS" localSheetId="2">#REF!</definedName>
    <definedName name="DOMOVS" localSheetId="18">#REF!</definedName>
    <definedName name="DOMOVS" localSheetId="6">#REF!</definedName>
    <definedName name="DOMOVS">#REF!</definedName>
    <definedName name="dr" localSheetId="15">#REF!</definedName>
    <definedName name="dr">#REF!</definedName>
    <definedName name="dx" localSheetId="15">#REF!</definedName>
    <definedName name="dx">#REF!</definedName>
    <definedName name="E" localSheetId="15">#REF!</definedName>
    <definedName name="E">#REF!</definedName>
    <definedName name="EPAGE1" localSheetId="15">#REF!</definedName>
    <definedName name="EPAGE1" localSheetId="7">#REF!</definedName>
    <definedName name="EPAGE1" localSheetId="2">#REF!</definedName>
    <definedName name="EPAGE1" localSheetId="18">#REF!</definedName>
    <definedName name="EPAGE1" localSheetId="6">#REF!</definedName>
    <definedName name="EPAGE1">#REF!</definedName>
    <definedName name="EXP" localSheetId="15">'[1]last qrt2001'!#REF!</definedName>
    <definedName name="EXP" localSheetId="22">#REF!</definedName>
    <definedName name="EXP" localSheetId="7">#REF!</definedName>
    <definedName name="EXP" localSheetId="2">#REF!</definedName>
    <definedName name="EXP" localSheetId="18">#REF!</definedName>
    <definedName name="EXP" localSheetId="6">#REF!</definedName>
    <definedName name="EXP" localSheetId="21">#REF!</definedName>
    <definedName name="EXP">'[1]last qrt2001'!#REF!</definedName>
    <definedName name="F" localSheetId="15">'[27]FINANCE CODE'!#REF!</definedName>
    <definedName name="F">'[27]FINANCE CODE'!#REF!</definedName>
    <definedName name="f_name">'[28]A-C CODE &amp; NAME'!$B$1:$C$193</definedName>
    <definedName name="FA" localSheetId="15">[17]acct!#REF!</definedName>
    <definedName name="FA" localSheetId="22">[17]acct!#REF!</definedName>
    <definedName name="FA" localSheetId="7">[17]acct!#REF!</definedName>
    <definedName name="FA" localSheetId="2">[17]acct!#REF!</definedName>
    <definedName name="FA" localSheetId="18">[17]acct!#REF!</definedName>
    <definedName name="FA" localSheetId="6">[17]acct!#REF!</definedName>
    <definedName name="FA" localSheetId="21">[17]acct!#REF!</definedName>
    <definedName name="FA">[17]acct!#REF!</definedName>
    <definedName name="Fcy" localSheetId="15">#REF!</definedName>
    <definedName name="Fcy" localSheetId="7">#REF!</definedName>
    <definedName name="Fcy" localSheetId="2">#REF!</definedName>
    <definedName name="Fcy" localSheetId="18">#REF!</definedName>
    <definedName name="Fcy" localSheetId="6">#REF!</definedName>
    <definedName name="Fcy">#REF!</definedName>
    <definedName name="FDE" localSheetId="15">'[29]Notes1-5'!#REF!</definedName>
    <definedName name="FDE">'[29]Notes1-5'!#REF!</definedName>
    <definedName name="FinancialGraphs" localSheetId="15">#REF!</definedName>
    <definedName name="FinancialGraphs" localSheetId="22">#REF!</definedName>
    <definedName name="FinancialGraphs" localSheetId="21">#REF!</definedName>
    <definedName name="FinancialGraphs">#REF!</definedName>
    <definedName name="FINASSET" localSheetId="15">[17]acct!#REF!</definedName>
    <definedName name="FINASSET" localSheetId="7">[17]acct!#REF!</definedName>
    <definedName name="FINASSET" localSheetId="2">[17]acct!#REF!</definedName>
    <definedName name="FINASSET" localSheetId="18">[17]acct!#REF!</definedName>
    <definedName name="FINASSET" localSheetId="6">[17]acct!#REF!</definedName>
    <definedName name="FINASSET">[17]acct!#REF!</definedName>
    <definedName name="flegtcher123" localSheetId="15" hidden="1">{"'CALL MONEY'!$K$53"}</definedName>
    <definedName name="flegtcher123" localSheetId="22" hidden="1">{"'CALL MONEY'!$K$53"}</definedName>
    <definedName name="flegtcher123" localSheetId="21" hidden="1">{"'CALL MONEY'!$K$53"}</definedName>
    <definedName name="flegtcher123" hidden="1">{"'CALL MONEY'!$K$53"}</definedName>
    <definedName name="fletcher" localSheetId="15" hidden="1">{"'CALL MONEY'!$K$53"}</definedName>
    <definedName name="fletcher" localSheetId="22" hidden="1">{"'CALL MONEY'!$K$53"}</definedName>
    <definedName name="fletcher" localSheetId="21" hidden="1">{"'CALL MONEY'!$K$53"}</definedName>
    <definedName name="fletcher" hidden="1">{"'CALL MONEY'!$K$53"}</definedName>
    <definedName name="Foreign" localSheetId="15">#REF!</definedName>
    <definedName name="Foreign" localSheetId="7">#REF!</definedName>
    <definedName name="Foreign" localSheetId="2">#REF!</definedName>
    <definedName name="Foreign" localSheetId="18">#REF!</definedName>
    <definedName name="Foreign" localSheetId="6">#REF!</definedName>
    <definedName name="Foreign">#REF!</definedName>
    <definedName name="FORM" localSheetId="15">#REF!</definedName>
    <definedName name="FORM" localSheetId="7">#REF!</definedName>
    <definedName name="FORM" localSheetId="2">#REF!</definedName>
    <definedName name="FORM" localSheetId="18">#REF!</definedName>
    <definedName name="FORM" localSheetId="6">#REF!</definedName>
    <definedName name="FORM">#REF!</definedName>
    <definedName name="FP_EU_0206__00246_04" localSheetId="15">#REF!</definedName>
    <definedName name="FP_EU_0206__00246_04">#REF!</definedName>
    <definedName name="FSA" localSheetId="15">#REF!</definedName>
    <definedName name="FSA" localSheetId="7">#REF!</definedName>
    <definedName name="FSA" localSheetId="2">#REF!</definedName>
    <definedName name="FSA" localSheetId="18">#REF!</definedName>
    <definedName name="FSA" localSheetId="6">#REF!</definedName>
    <definedName name="FSA">#REF!</definedName>
    <definedName name="G" localSheetId="15">#REF!</definedName>
    <definedName name="G">#REF!</definedName>
    <definedName name="g54." localSheetId="15">#REF!</definedName>
    <definedName name="g54.">#REF!</definedName>
    <definedName name="Hamid" localSheetId="15">#REF!</definedName>
    <definedName name="Hamid">#REF!</definedName>
    <definedName name="hh" localSheetId="15" hidden="1">{"'CALL MONEY'!$K$53"}</definedName>
    <definedName name="hh" localSheetId="22" hidden="1">{"'CALL MONEY'!$K$53"}</definedName>
    <definedName name="hh" localSheetId="3" hidden="1">{"'CALL MONEY'!$K$53"}</definedName>
    <definedName name="hh" localSheetId="7" hidden="1">{"'CALL MONEY'!$K$53"}</definedName>
    <definedName name="hh" localSheetId="2" hidden="1">{"'CALL MONEY'!$K$53"}</definedName>
    <definedName name="hh" localSheetId="18" hidden="1">{"'CALL MONEY'!$K$53"}</definedName>
    <definedName name="hh" localSheetId="6" hidden="1">{"'CALL MONEY'!$K$53"}</definedName>
    <definedName name="hh" localSheetId="13" hidden="1">{"'CALL MONEY'!$K$53"}</definedName>
    <definedName name="hh" localSheetId="8" hidden="1">{"'CALL MONEY'!$K$53"}</definedName>
    <definedName name="hh" localSheetId="9" hidden="1">{"'CALL MONEY'!$K$53"}</definedName>
    <definedName name="hh" localSheetId="10" hidden="1">{"'CALL MONEY'!$K$53"}</definedName>
    <definedName name="hh" localSheetId="11" hidden="1">{"'CALL MONEY'!$K$53"}</definedName>
    <definedName name="hh" localSheetId="5" hidden="1">{"'CALL MONEY'!$K$53"}</definedName>
    <definedName name="hh" localSheetId="21" hidden="1">{"'CALL MONEY'!$K$53"}</definedName>
    <definedName name="hh" hidden="1">{"'CALL MONEY'!$K$53"}</definedName>
    <definedName name="html" localSheetId="15" hidden="1">{"'CALL MONEY'!$K$53"}</definedName>
    <definedName name="html" localSheetId="3" hidden="1">{"'CALL MONEY'!$K$53"}</definedName>
    <definedName name="html" localSheetId="18" hidden="1">{"'CALL MONEY'!$K$53"}</definedName>
    <definedName name="html" localSheetId="13" hidden="1">{"'CALL MONEY'!$K$53"}</definedName>
    <definedName name="html" localSheetId="8" hidden="1">{"'CALL MONEY'!$K$53"}</definedName>
    <definedName name="html" localSheetId="9" hidden="1">{"'CALL MONEY'!$K$53"}</definedName>
    <definedName name="html" localSheetId="10" hidden="1">{"'CALL MONEY'!$K$53"}</definedName>
    <definedName name="html" localSheetId="11" hidden="1">{"'CALL MONEY'!$K$53"}</definedName>
    <definedName name="html" localSheetId="5" hidden="1">{"'CALL MONEY'!$K$53"}</definedName>
    <definedName name="html" hidden="1">{"'CALL MONEY'!$K$53"}</definedName>
    <definedName name="html_cntrl" localSheetId="15" hidden="1">{"'CALL MONEY'!$K$53"}</definedName>
    <definedName name="html_cntrl" localSheetId="22" hidden="1">{"'CALL MONEY'!$K$53"}</definedName>
    <definedName name="html_cntrl" localSheetId="3" hidden="1">{"'CALL MONEY'!$K$53"}</definedName>
    <definedName name="html_cntrl" localSheetId="7" hidden="1">{"'CALL MONEY'!$K$53"}</definedName>
    <definedName name="html_cntrl" localSheetId="2" hidden="1">{"'CALL MONEY'!$K$53"}</definedName>
    <definedName name="html_cntrl" localSheetId="18" hidden="1">{"'CALL MONEY'!$K$53"}</definedName>
    <definedName name="html_cntrl" localSheetId="6" hidden="1">{"'CALL MONEY'!$K$53"}</definedName>
    <definedName name="html_cntrl" localSheetId="13" hidden="1">{"'CALL MONEY'!$K$53"}</definedName>
    <definedName name="html_cntrl" localSheetId="8" hidden="1">{"'CALL MONEY'!$K$53"}</definedName>
    <definedName name="html_cntrl" localSheetId="9" hidden="1">{"'CALL MONEY'!$K$53"}</definedName>
    <definedName name="html_cntrl" localSheetId="10" hidden="1">{"'CALL MONEY'!$K$53"}</definedName>
    <definedName name="html_cntrl" localSheetId="11" hidden="1">{"'CALL MONEY'!$K$53"}</definedName>
    <definedName name="html_cntrl" localSheetId="5" hidden="1">{"'CALL MONEY'!$K$53"}</definedName>
    <definedName name="html_cntrl" localSheetId="21" hidden="1">{"'CALL MONEY'!$K$53"}</definedName>
    <definedName name="html_cntrl" hidden="1">{"'CALL MONEY'!$K$53"}</definedName>
    <definedName name="html_cntrl465454" localSheetId="15" hidden="1">{"'CALL MONEY'!$K$53"}</definedName>
    <definedName name="html_cntrl465454" localSheetId="22" hidden="1">{"'CALL MONEY'!$K$53"}</definedName>
    <definedName name="html_cntrl465454" localSheetId="3" hidden="1">{"'CALL MONEY'!$K$53"}</definedName>
    <definedName name="html_cntrl465454" localSheetId="7" hidden="1">{"'CALL MONEY'!$K$53"}</definedName>
    <definedName name="html_cntrl465454" localSheetId="2" hidden="1">{"'CALL MONEY'!$K$53"}</definedName>
    <definedName name="html_cntrl465454" localSheetId="18" hidden="1">{"'CALL MONEY'!$K$53"}</definedName>
    <definedName name="html_cntrl465454" localSheetId="6" hidden="1">{"'CALL MONEY'!$K$53"}</definedName>
    <definedName name="html_cntrl465454" localSheetId="13" hidden="1">{"'CALL MONEY'!$K$53"}</definedName>
    <definedName name="html_cntrl465454" localSheetId="8" hidden="1">{"'CALL MONEY'!$K$53"}</definedName>
    <definedName name="html_cntrl465454" localSheetId="9" hidden="1">{"'CALL MONEY'!$K$53"}</definedName>
    <definedName name="html_cntrl465454" localSheetId="10" hidden="1">{"'CALL MONEY'!$K$53"}</definedName>
    <definedName name="html_cntrl465454" localSheetId="11" hidden="1">{"'CALL MONEY'!$K$53"}</definedName>
    <definedName name="html_cntrl465454" localSheetId="5" hidden="1">{"'CALL MONEY'!$K$53"}</definedName>
    <definedName name="html_cntrl465454" localSheetId="21" hidden="1">{"'CALL MONEY'!$K$53"}</definedName>
    <definedName name="html_cntrl465454" hidden="1">{"'CALL MONEY'!$K$53"}</definedName>
    <definedName name="HTML_CodePage" hidden="1">1252</definedName>
    <definedName name="HTML_Control" localSheetId="15" hidden="1">{"'CALL MONEY'!$K$53"}</definedName>
    <definedName name="HTML_Control" localSheetId="22" hidden="1">{"'CALL MONEY'!$K$53"}</definedName>
    <definedName name="HTML_Control" localSheetId="3" hidden="1">{"'CALL MONEY'!$K$53"}</definedName>
    <definedName name="HTML_Control" localSheetId="7" hidden="1">{"'CALL MONEY'!$K$53"}</definedName>
    <definedName name="HTML_Control" localSheetId="2" hidden="1">{"'CALL MONEY'!$K$53"}</definedName>
    <definedName name="HTML_Control" localSheetId="18" hidden="1">{"'CALL MONEY'!$K$53"}</definedName>
    <definedName name="HTML_Control" localSheetId="6" hidden="1">{"'CALL MONEY'!$K$53"}</definedName>
    <definedName name="HTML_Control" localSheetId="13" hidden="1">{"'CALL MONEY'!$K$53"}</definedName>
    <definedName name="HTML_Control" localSheetId="8" hidden="1">{"'CALL MONEY'!$K$53"}</definedName>
    <definedName name="HTML_Control" localSheetId="9" hidden="1">{"'CALL MONEY'!$K$53"}</definedName>
    <definedName name="HTML_Control" localSheetId="10" hidden="1">{"'CALL MONEY'!$K$53"}</definedName>
    <definedName name="HTML_Control" localSheetId="11" hidden="1">{"'CALL MONEY'!$K$53"}</definedName>
    <definedName name="HTML_Control" localSheetId="5" hidden="1">{"'CALL MONEY'!$K$53"}</definedName>
    <definedName name="HTML_Control" localSheetId="21" hidden="1">{"'CALL MONEY'!$K$53"}</definedName>
    <definedName name="HTML_Control" hidden="1">{"'CALL MONEY'!$K$53"}</definedName>
    <definedName name="html_ctl78" localSheetId="15" hidden="1">{"'CALL MONEY'!$K$53"}</definedName>
    <definedName name="html_ctl78" localSheetId="22" hidden="1">{"'CALL MONEY'!$K$53"}</definedName>
    <definedName name="html_ctl78" localSheetId="3" hidden="1">{"'CALL MONEY'!$K$53"}</definedName>
    <definedName name="html_ctl78" localSheetId="7" hidden="1">{"'CALL MONEY'!$K$53"}</definedName>
    <definedName name="html_ctl78" localSheetId="2" hidden="1">{"'CALL MONEY'!$K$53"}</definedName>
    <definedName name="html_ctl78" localSheetId="18" hidden="1">{"'CALL MONEY'!$K$53"}</definedName>
    <definedName name="html_ctl78" localSheetId="6" hidden="1">{"'CALL MONEY'!$K$53"}</definedName>
    <definedName name="html_ctl78" localSheetId="13" hidden="1">{"'CALL MONEY'!$K$53"}</definedName>
    <definedName name="html_ctl78" localSheetId="8" hidden="1">{"'CALL MONEY'!$K$53"}</definedName>
    <definedName name="html_ctl78" localSheetId="9" hidden="1">{"'CALL MONEY'!$K$53"}</definedName>
    <definedName name="html_ctl78" localSheetId="10" hidden="1">{"'CALL MONEY'!$K$53"}</definedName>
    <definedName name="html_ctl78" localSheetId="11" hidden="1">{"'CALL MONEY'!$K$53"}</definedName>
    <definedName name="html_ctl78" localSheetId="5" hidden="1">{"'CALL MONEY'!$K$53"}</definedName>
    <definedName name="html_ctl78" localSheetId="21"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5">#REF!</definedName>
    <definedName name="I">#REF!</definedName>
    <definedName name="ID" localSheetId="15">#REF!</definedName>
    <definedName name="ID" localSheetId="13">#REF!</definedName>
    <definedName name="ID" localSheetId="8">#REF!</definedName>
    <definedName name="ID" localSheetId="9">#REF!</definedName>
    <definedName name="ID" localSheetId="10">#REF!</definedName>
    <definedName name="ID" localSheetId="11">#REF!</definedName>
    <definedName name="ID">#REF!</definedName>
    <definedName name="IDFUIU" localSheetId="15">#REF!</definedName>
    <definedName name="IDFUIU">#REF!</definedName>
    <definedName name="IEC" localSheetId="15">#REF!</definedName>
    <definedName name="IEC">#REF!</definedName>
    <definedName name="IECO" localSheetId="15">#REF!</definedName>
    <definedName name="IECO">#REF!</definedName>
    <definedName name="IECO1" localSheetId="15">#REF!</definedName>
    <definedName name="IECO1">#REF!</definedName>
    <definedName name="IED" localSheetId="15">#REF!</definedName>
    <definedName name="IED">#REF!</definedName>
    <definedName name="IEH" localSheetId="15">#REF!</definedName>
    <definedName name="IEH">#REF!</definedName>
    <definedName name="IEP" localSheetId="15">#REF!</definedName>
    <definedName name="IEP">#REF!</definedName>
    <definedName name="IES" localSheetId="15">#REF!</definedName>
    <definedName name="IES">#REF!</definedName>
    <definedName name="IET" localSheetId="15">#REF!</definedName>
    <definedName name="IET">#REF!</definedName>
    <definedName name="INC" localSheetId="15">'[1]last qrt2001'!#REF!</definedName>
    <definedName name="INC" localSheetId="22">#REF!</definedName>
    <definedName name="INC" localSheetId="7">#REF!</definedName>
    <definedName name="INC" localSheetId="2">#REF!</definedName>
    <definedName name="INC" localSheetId="18">#REF!</definedName>
    <definedName name="INC" localSheetId="6">#REF!</definedName>
    <definedName name="INC" localSheetId="21">#REF!</definedName>
    <definedName name="INC">'[1]last qrt2001'!#REF!</definedName>
    <definedName name="IncomeStatementDates" localSheetId="15">#REF!</definedName>
    <definedName name="IncomeStatementDates" localSheetId="22">#REF!</definedName>
    <definedName name="IncomeStatementDates" localSheetId="21">#REF!</definedName>
    <definedName name="IncomeStatementDates">#REF!</definedName>
    <definedName name="INVEST" localSheetId="15">[17]acct!#REF!</definedName>
    <definedName name="INVEST" localSheetId="22">[17]acct!#REF!</definedName>
    <definedName name="INVEST" localSheetId="21">[17]acct!#REF!</definedName>
    <definedName name="INVEST">[17]acct!#REF!</definedName>
    <definedName name="IPAGE1" localSheetId="15">#REF!</definedName>
    <definedName name="IPAGE1" localSheetId="7">#REF!</definedName>
    <definedName name="IPAGE1" localSheetId="2">#REF!</definedName>
    <definedName name="IPAGE1" localSheetId="18">#REF!</definedName>
    <definedName name="IPAGE1" localSheetId="6">#REF!</definedName>
    <definedName name="IPAGE1">#REF!</definedName>
    <definedName name="iqbal" localSheetId="15">[30]Sheet2!#REF!</definedName>
    <definedName name="iqbal" localSheetId="22">[30]Sheet2!#REF!</definedName>
    <definedName name="iqbal" localSheetId="7">[30]Sheet2!#REF!</definedName>
    <definedName name="iqbal" localSheetId="2">[30]Sheet2!#REF!</definedName>
    <definedName name="iqbal" localSheetId="18">[30]Sheet2!#REF!</definedName>
    <definedName name="iqbal" localSheetId="6">[30]Sheet2!#REF!</definedName>
    <definedName name="iqbal" localSheetId="21">[30]Sheet2!#REF!</definedName>
    <definedName name="iqbal">[30]Sheet2!#REF!</definedName>
    <definedName name="iu" localSheetId="15">#REF!</definedName>
    <definedName name="iu" localSheetId="7">#REF!</definedName>
    <definedName name="iu" localSheetId="2">#REF!</definedName>
    <definedName name="iu" localSheetId="18">#REF!</definedName>
    <definedName name="iu" localSheetId="6">#REF!</definedName>
    <definedName name="iu">#REF!</definedName>
    <definedName name="J" localSheetId="15">#REF!</definedName>
    <definedName name="J">#REF!</definedName>
    <definedName name="kauser" localSheetId="15">#REF!</definedName>
    <definedName name="kauser">#REF!</definedName>
    <definedName name="L" localSheetId="15">#REF!</definedName>
    <definedName name="L">#REF!</definedName>
    <definedName name="LIAB1" localSheetId="15">#REF!</definedName>
    <definedName name="LIAB1" localSheetId="7">#REF!</definedName>
    <definedName name="LIAB1" localSheetId="2">#REF!</definedName>
    <definedName name="LIAB1" localSheetId="18">#REF!</definedName>
    <definedName name="LIAB1" localSheetId="6">#REF!</definedName>
    <definedName name="LIAB1">#REF!</definedName>
    <definedName name="LIAB2" localSheetId="15">#REF!</definedName>
    <definedName name="LIAB2" localSheetId="7">#REF!</definedName>
    <definedName name="LIAB2" localSheetId="2">#REF!</definedName>
    <definedName name="LIAB2" localSheetId="18">#REF!</definedName>
    <definedName name="LIAB2" localSheetId="6">#REF!</definedName>
    <definedName name="LIAB2">#REF!</definedName>
    <definedName name="LIAB3" localSheetId="15">#REF!</definedName>
    <definedName name="LIAB3" localSheetId="7">#REF!</definedName>
    <definedName name="LIAB3" localSheetId="2">#REF!</definedName>
    <definedName name="LIAB3" localSheetId="18">#REF!</definedName>
    <definedName name="LIAB3" localSheetId="6">#REF!</definedName>
    <definedName name="LIAB3">#REF!</definedName>
    <definedName name="LIAB4" localSheetId="15">#REF!</definedName>
    <definedName name="LIAB4" localSheetId="7">#REF!</definedName>
    <definedName name="LIAB4" localSheetId="2">#REF!</definedName>
    <definedName name="LIAB4" localSheetId="18">#REF!</definedName>
    <definedName name="LIAB4" localSheetId="6">#REF!</definedName>
    <definedName name="LIAB4">#REF!</definedName>
    <definedName name="LIBAST" localSheetId="15">#REF!</definedName>
    <definedName name="LIBAST" localSheetId="7">#REF!</definedName>
    <definedName name="LIBAST" localSheetId="2">#REF!</definedName>
    <definedName name="LIBAST" localSheetId="18">#REF!</definedName>
    <definedName name="LIBAST" localSheetId="6">#REF!</definedName>
    <definedName name="LIBAST">#REF!</definedName>
    <definedName name="lkup">[31]Ranges!$B$3:$C$12</definedName>
    <definedName name="LOANS" localSheetId="15">[17]acct!#REF!</definedName>
    <definedName name="LOANS" localSheetId="22">[17]acct!#REF!</definedName>
    <definedName name="LOANS" localSheetId="7">[17]acct!#REF!</definedName>
    <definedName name="LOANS" localSheetId="2">[17]acct!#REF!</definedName>
    <definedName name="LOANS" localSheetId="18">[17]acct!#REF!</definedName>
    <definedName name="LOANS" localSheetId="6">[17]acct!#REF!</definedName>
    <definedName name="LOANS" localSheetId="21">[17]acct!#REF!</definedName>
    <definedName name="LOANS">[17]acct!#REF!</definedName>
    <definedName name="longterm" localSheetId="15">#REF!</definedName>
    <definedName name="longterm" localSheetId="7">#REF!</definedName>
    <definedName name="longterm" localSheetId="2">#REF!</definedName>
    <definedName name="longterm" localSheetId="18">#REF!</definedName>
    <definedName name="longterm" localSheetId="6">#REF!</definedName>
    <definedName name="longterm">#REF!</definedName>
    <definedName name="LPAGE1" localSheetId="15">#REF!</definedName>
    <definedName name="LPAGE1" localSheetId="7">#REF!</definedName>
    <definedName name="LPAGE1" localSheetId="2">#REF!</definedName>
    <definedName name="LPAGE1" localSheetId="18">#REF!</definedName>
    <definedName name="LPAGE1" localSheetId="6">#REF!</definedName>
    <definedName name="LPAGE1">#REF!</definedName>
    <definedName name="LPAGE2" localSheetId="15">#REF!</definedName>
    <definedName name="LPAGE2" localSheetId="7">#REF!</definedName>
    <definedName name="LPAGE2" localSheetId="2">#REF!</definedName>
    <definedName name="LPAGE2" localSheetId="18">#REF!</definedName>
    <definedName name="LPAGE2" localSheetId="6">#REF!</definedName>
    <definedName name="LPAGE2">#REF!</definedName>
    <definedName name="LPAGE3" localSheetId="15">#REF!</definedName>
    <definedName name="LPAGE3" localSheetId="7">#REF!</definedName>
    <definedName name="LPAGE3" localSheetId="2">#REF!</definedName>
    <definedName name="LPAGE3" localSheetId="18">#REF!</definedName>
    <definedName name="LPAGE3" localSheetId="6">#REF!</definedName>
    <definedName name="LPAGE3">#REF!</definedName>
    <definedName name="LPAGE4" localSheetId="15">#REF!</definedName>
    <definedName name="LPAGE4" localSheetId="7">#REF!</definedName>
    <definedName name="LPAGE4" localSheetId="2">#REF!</definedName>
    <definedName name="LPAGE4" localSheetId="18">#REF!</definedName>
    <definedName name="LPAGE4" localSheetId="6">#REF!</definedName>
    <definedName name="LPAGE4">#REF!</definedName>
    <definedName name="M" localSheetId="15">#REF!</definedName>
    <definedName name="m" localSheetId="7">#REF!</definedName>
    <definedName name="m" localSheetId="2">#REF!</definedName>
    <definedName name="m" localSheetId="18">#REF!</definedName>
    <definedName name="m" localSheetId="6">#REF!</definedName>
    <definedName name="M">#REF!</definedName>
    <definedName name="main" localSheetId="15">#REF!</definedName>
    <definedName name="main" localSheetId="7">#REF!</definedName>
    <definedName name="main" localSheetId="2">#REF!</definedName>
    <definedName name="main" localSheetId="18">#REF!</definedName>
    <definedName name="main" localSheetId="6">#REF!</definedName>
    <definedName name="main">#REF!</definedName>
    <definedName name="MANAMABS" localSheetId="15">#REF!</definedName>
    <definedName name="MANAMABS">#REF!</definedName>
    <definedName name="manamabs0207">[32]Sheet3!$A$157:$C$321</definedName>
    <definedName name="Manamapl" localSheetId="15">#REF!</definedName>
    <definedName name="Manamapl" localSheetId="7">#REF!</definedName>
    <definedName name="Manamapl" localSheetId="2">#REF!</definedName>
    <definedName name="Manamapl" localSheetId="18">#REF!</definedName>
    <definedName name="Manamapl" localSheetId="6">#REF!</definedName>
    <definedName name="Manamapl">#REF!</definedName>
    <definedName name="manamapl0207">[32]Sheet3!$A$5:$C$153</definedName>
    <definedName name="Manamapl5" localSheetId="15">#REF!</definedName>
    <definedName name="Manamapl5" localSheetId="7">#REF!</definedName>
    <definedName name="Manamapl5" localSheetId="2">#REF!</definedName>
    <definedName name="Manamapl5" localSheetId="18">#REF!</definedName>
    <definedName name="Manamapl5" localSheetId="6">#REF!</definedName>
    <definedName name="Manamapl5">#REF!</definedName>
    <definedName name="masroor" localSheetId="15">#REF!</definedName>
    <definedName name="masroor" localSheetId="7">#REF!</definedName>
    <definedName name="masroor" localSheetId="2">#REF!</definedName>
    <definedName name="masroor" localSheetId="18">#REF!</definedName>
    <definedName name="masroor" localSheetId="6">#REF!</definedName>
    <definedName name="masroor">#REF!</definedName>
    <definedName name="MAZ" localSheetId="15">'[33]T-BILL'!#REF!</definedName>
    <definedName name="MAZ">'[33]T-BILL'!#REF!</definedName>
    <definedName name="MLNTREGISTER" localSheetId="15">#REF!</definedName>
    <definedName name="MLNTREGISTER">#REF!</definedName>
    <definedName name="MR">'[34]Market Rates'!$B$1:$G$65536</definedName>
    <definedName name="N" localSheetId="15">#REF!</definedName>
    <definedName name="N">#REF!</definedName>
    <definedName name="NEW">'[35]Implied Rate'!$B$49:$BC$408</definedName>
    <definedName name="note" localSheetId="15" hidden="1">{"'CALL MONEY'!$K$53"}</definedName>
    <definedName name="note" localSheetId="22" hidden="1">{"'CALL MONEY'!$K$53"}</definedName>
    <definedName name="note" localSheetId="21" hidden="1">{"'CALL MONEY'!$K$53"}</definedName>
    <definedName name="note" hidden="1">{"'CALL MONEY'!$K$53"}</definedName>
    <definedName name="Note55" localSheetId="15">'[36]BS-OVS'!#REF!</definedName>
    <definedName name="Note55" localSheetId="22">'[36]BS-OVS'!#REF!</definedName>
    <definedName name="Note55" localSheetId="7">'[36]BS-OVS'!#REF!</definedName>
    <definedName name="Note55" localSheetId="2">'[36]BS-OVS'!#REF!</definedName>
    <definedName name="Note55" localSheetId="18">'[36]BS-OVS'!#REF!</definedName>
    <definedName name="Note55" localSheetId="6">'[36]BS-OVS'!#REF!</definedName>
    <definedName name="Note55" localSheetId="21">'[36]BS-OVS'!#REF!</definedName>
    <definedName name="Note55">'[36]BS-OVS'!#REF!</definedName>
    <definedName name="Note58" localSheetId="15">'[24]BS-OVS'!#REF!</definedName>
    <definedName name="Note58" localSheetId="7">'[24]BS-OVS'!#REF!</definedName>
    <definedName name="Note58" localSheetId="2">'[24]BS-OVS'!#REF!</definedName>
    <definedName name="Note58" localSheetId="18">'[24]BS-OVS'!#REF!</definedName>
    <definedName name="Note58" localSheetId="6">'[24]BS-OVS'!#REF!</definedName>
    <definedName name="Note58">'[24]BS-OVS'!#REF!</definedName>
    <definedName name="npl" localSheetId="15">#REF!</definedName>
    <definedName name="npl" localSheetId="7">#REF!</definedName>
    <definedName name="npl" localSheetId="2">#REF!</definedName>
    <definedName name="npl" localSheetId="18">#REF!</definedName>
    <definedName name="npl" localSheetId="6">#REF!</definedName>
    <definedName name="npl">#REF!</definedName>
    <definedName name="nplsum" localSheetId="15">#REF!</definedName>
    <definedName name="nplsum" localSheetId="7">#REF!</definedName>
    <definedName name="nplsum" localSheetId="2">#REF!</definedName>
    <definedName name="nplsum" localSheetId="18">#REF!</definedName>
    <definedName name="nplsum" localSheetId="6">#REF!</definedName>
    <definedName name="nplsum">#REF!</definedName>
    <definedName name="O" localSheetId="15">#REF!</definedName>
    <definedName name="O">#REF!</definedName>
    <definedName name="os" localSheetId="15">#REF!</definedName>
    <definedName name="os">#REF!</definedName>
    <definedName name="OSAL" localSheetId="15">#REF!</definedName>
    <definedName name="OSAL" localSheetId="7">#REF!</definedName>
    <definedName name="OSAL" localSheetId="2">#REF!</definedName>
    <definedName name="OSAL" localSheetId="18">#REF!</definedName>
    <definedName name="OSAL" localSheetId="6">#REF!</definedName>
    <definedName name="OSAL">#REF!</definedName>
    <definedName name="osbs" localSheetId="15">#REF!</definedName>
    <definedName name="osbs">#REF!</definedName>
    <definedName name="OVER" localSheetId="15">#REF!</definedName>
    <definedName name="OVER" localSheetId="7">#REF!</definedName>
    <definedName name="OVER" localSheetId="2">#REF!</definedName>
    <definedName name="OVER" localSheetId="18">#REF!</definedName>
    <definedName name="OVER" localSheetId="6">#REF!</definedName>
    <definedName name="OVER">#REF!</definedName>
    <definedName name="P" localSheetId="15">#REF!</definedName>
    <definedName name="P">#REF!</definedName>
    <definedName name="PAGE2" localSheetId="15">#REF!</definedName>
    <definedName name="PAGE2" localSheetId="7">#REF!</definedName>
    <definedName name="PAGE2" localSheetId="2">#REF!</definedName>
    <definedName name="PAGE2" localSheetId="18">#REF!</definedName>
    <definedName name="PAGE2" localSheetId="6">#REF!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5">#REF!</definedName>
    <definedName name="pld" localSheetId="7">#REF!</definedName>
    <definedName name="pld" localSheetId="2">#REF!</definedName>
    <definedName name="pld" localSheetId="18">#REF!</definedName>
    <definedName name="pld" localSheetId="6">#REF!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5">#REF!</definedName>
    <definedName name="pln" localSheetId="7">#REF!</definedName>
    <definedName name="pln" localSheetId="2">#REF!</definedName>
    <definedName name="pln" localSheetId="18">#REF!</definedName>
    <definedName name="pln" localSheetId="6">#REF!</definedName>
    <definedName name="pln">#REF!</definedName>
    <definedName name="plnov" localSheetId="15">#REF!</definedName>
    <definedName name="plnov">#REF!</definedName>
    <definedName name="plnov06">'[21]November 06'!$A$5:$D$87</definedName>
    <definedName name="plw" localSheetId="15">#REF!</definedName>
    <definedName name="plw">#REF!</definedName>
    <definedName name="po" localSheetId="15">[39]BSDOMOVS!#REF!</definedName>
    <definedName name="po" localSheetId="22">[39]BSDOMOVS!#REF!</definedName>
    <definedName name="po" localSheetId="7">[39]BSDOMOVS!#REF!</definedName>
    <definedName name="po" localSheetId="2">[39]BSDOMOVS!#REF!</definedName>
    <definedName name="po" localSheetId="18">[39]BSDOMOVS!#REF!</definedName>
    <definedName name="po" localSheetId="6">[39]BSDOMOVS!#REF!</definedName>
    <definedName name="po" localSheetId="21">[39]BSDOMOVS!#REF!</definedName>
    <definedName name="po">[39]BSDOMOVS!#REF!</definedName>
    <definedName name="PP" localSheetId="15">#REF!</definedName>
    <definedName name="PP" localSheetId="7">#REF!</definedName>
    <definedName name="PP" localSheetId="2">#REF!</definedName>
    <definedName name="PP" localSheetId="18">#REF!</definedName>
    <definedName name="PP" localSheetId="6">#REF!</definedName>
    <definedName name="PP">#REF!</definedName>
    <definedName name="_xlnm.Print_Area" localSheetId="14">'1'!$A$1:$H$64</definedName>
    <definedName name="_xlnm.Print_Area" localSheetId="15">'3'!$A$1:$N$70</definedName>
    <definedName name="_xlnm.Print_Area" localSheetId="16">'4'!$A$1:$N$58</definedName>
    <definedName name="_xlnm.Print_Area" localSheetId="17">'5'!$A$1:$J$60</definedName>
    <definedName name="_xlnm.Print_Area" localSheetId="1">BS!$A$1:$H$57</definedName>
    <definedName name="_xlnm.Print_Area" localSheetId="12">'Cash Flow'!$A$1:$K$53</definedName>
    <definedName name="_xlnm.Print_Area" localSheetId="22">'Cash Flow December Quarter'!$A$1:$J$49</definedName>
    <definedName name="_xlnm.Print_Area" localSheetId="3">'Comp Income '!$A$1:$H$32</definedName>
    <definedName name="_xlnm.Print_Area" localSheetId="7">'Distribution '!$A$1:$I$40</definedName>
    <definedName name="_xlnm.Print_Area" localSheetId="4">'Distribution Statement '!$A$1:$M$63</definedName>
    <definedName name="_xlnm.Print_Area" localSheetId="20">'Distribution Statement-Quarter'!$A$1:$I$77</definedName>
    <definedName name="_xlnm.Print_Area" localSheetId="2">'P&amp;L'!$A$1:$H$67</definedName>
    <definedName name="_xlnm.Print_Area" localSheetId="18">'P&amp;L Dec Quarter'!$A$1:$L$59</definedName>
    <definedName name="_xlnm.Print_Area" localSheetId="6">'Statement of CI'!$A$1:$I$30</definedName>
    <definedName name="_xlnm.Print_Area" localSheetId="5">UHF!$A$1:$K$55</definedName>
    <definedName name="_xlnm.Print_Area" localSheetId="21">'UHF Dec Quarter'!$A$1:$W$41</definedName>
    <definedName name="_xlnm.Print_Area" localSheetId="23">'W PnL'!$A$1:$H$45</definedName>
    <definedName name="_xlnm.Print_Area" localSheetId="24">'W UHF'!$A$1:$H$46</definedName>
    <definedName name="_xlnm.Print_Area">#REF!</definedName>
    <definedName name="PRINT_AREA_MI">[3]Sheet4!$A$421:$Q$523</definedName>
    <definedName name="PROFIT1" localSheetId="15">#REF!</definedName>
    <definedName name="PROFIT1" localSheetId="7">#REF!</definedName>
    <definedName name="PROFIT1" localSheetId="2">#REF!</definedName>
    <definedName name="PROFIT1" localSheetId="18">#REF!</definedName>
    <definedName name="PROFIT1" localSheetId="6">#REF!</definedName>
    <definedName name="PROFIT1">#REF!</definedName>
    <definedName name="PROFIT2" localSheetId="15">#REF!</definedName>
    <definedName name="PROFIT2" localSheetId="7">#REF!</definedName>
    <definedName name="PROFIT2" localSheetId="2">#REF!</definedName>
    <definedName name="PROFIT2" localSheetId="18">#REF!</definedName>
    <definedName name="PROFIT2" localSheetId="6">#REF!</definedName>
    <definedName name="PROFIT2">#REF!</definedName>
    <definedName name="Q" localSheetId="15">#REF!</definedName>
    <definedName name="Q">#REF!</definedName>
    <definedName name="QATAR1">[3]Sheet4!$H$428:$H$519</definedName>
    <definedName name="QATAR2">[3]Sheet4!$U$326:$U$417</definedName>
    <definedName name="rate">'[19]rate '!$B$4:$C$31</definedName>
    <definedName name="Recover">[40]Macro1!$A$170</definedName>
    <definedName name="REDCAP" localSheetId="15">[17]acct!#REF!</definedName>
    <definedName name="REDCAP">[17]acct!#REF!</definedName>
    <definedName name="RF" localSheetId="15">[17]acct!#REF!</definedName>
    <definedName name="RF">[17]acct!#REF!</definedName>
    <definedName name="RRRR" localSheetId="15">#REF!</definedName>
    <definedName name="RRRR" localSheetId="22">#REF!</definedName>
    <definedName name="RRRR" localSheetId="21">#REF!</definedName>
    <definedName name="RRRR">#REF!</definedName>
    <definedName name="S_AcctDes" localSheetId="15">#REF!</definedName>
    <definedName name="S_AcctDes">#REF!</definedName>
    <definedName name="S_Adjust" localSheetId="15">#REF!</definedName>
    <definedName name="S_Adjust">#REF!</definedName>
    <definedName name="S_Adjust_Data" localSheetId="15">#REF!</definedName>
    <definedName name="S_Adjust_Data">#REF!</definedName>
    <definedName name="S_Adjust_GT" localSheetId="15">#REF!</definedName>
    <definedName name="S_Adjust_GT">#REF!</definedName>
    <definedName name="S_AJE_Tot" localSheetId="15">#REF!</definedName>
    <definedName name="S_AJE_Tot">#REF!</definedName>
    <definedName name="S_AJE_Tot_Data" localSheetId="15">#REF!</definedName>
    <definedName name="S_AJE_Tot_Data">#REF!</definedName>
    <definedName name="S_AJE_Tot_GT" localSheetId="15">#REF!</definedName>
    <definedName name="S_AJE_Tot_GT">#REF!</definedName>
    <definedName name="S_CompNum" localSheetId="15">#REF!</definedName>
    <definedName name="S_CompNum">#REF!</definedName>
    <definedName name="S_CY_Beg" localSheetId="15">#REF!</definedName>
    <definedName name="S_CY_Beg">#REF!</definedName>
    <definedName name="S_CY_Beg_Data" localSheetId="15">#REF!</definedName>
    <definedName name="S_CY_Beg_Data">#REF!</definedName>
    <definedName name="S_CY_Beg_GT" localSheetId="15">#REF!</definedName>
    <definedName name="S_CY_Beg_GT">#REF!</definedName>
    <definedName name="S_CY_End" localSheetId="15">#REF!</definedName>
    <definedName name="S_CY_End">#REF!</definedName>
    <definedName name="S_CY_End_Data" localSheetId="15">#REF!</definedName>
    <definedName name="S_CY_End_Data">#REF!</definedName>
    <definedName name="S_CY_End_GT" localSheetId="15">#REF!</definedName>
    <definedName name="S_CY_End_GT">#REF!</definedName>
    <definedName name="S_Diff_Amt" localSheetId="15">#REF!</definedName>
    <definedName name="S_Diff_Amt">#REF!</definedName>
    <definedName name="S_Diff_Pct" localSheetId="15">#REF!</definedName>
    <definedName name="S_Diff_Pct">#REF!</definedName>
    <definedName name="S_GrpNum" localSheetId="15">#REF!</definedName>
    <definedName name="S_GrpNum">#REF!</definedName>
    <definedName name="S_Headings" localSheetId="15">#REF!</definedName>
    <definedName name="S_Headings">#REF!</definedName>
    <definedName name="S_KeyValue" localSheetId="15">#REF!</definedName>
    <definedName name="S_KeyValue">#REF!</definedName>
    <definedName name="S_PY_End" localSheetId="15">#REF!</definedName>
    <definedName name="S_PY_End">#REF!</definedName>
    <definedName name="S_PY_End_Data" localSheetId="15">#REF!</definedName>
    <definedName name="S_PY_End_Data">#REF!</definedName>
    <definedName name="S_PY_End_GT" localSheetId="15">#REF!</definedName>
    <definedName name="S_PY_End_GT">#REF!</definedName>
    <definedName name="S_RJE_Tot" localSheetId="15">#REF!</definedName>
    <definedName name="S_RJE_Tot">#REF!</definedName>
    <definedName name="S_RJE_Tot_Data" localSheetId="15">#REF!</definedName>
    <definedName name="S_RJE_Tot_Data">#REF!</definedName>
    <definedName name="S_RJE_Tot_GT" localSheetId="15">#REF!</definedName>
    <definedName name="S_RJE_Tot_GT">#REF!</definedName>
    <definedName name="S_RowNum" localSheetId="15">#REF!</definedName>
    <definedName name="S_RowNum">#REF!</definedName>
    <definedName name="sa">[41]Sheet4!$A$421:$Q$523</definedName>
    <definedName name="sad" localSheetId="15" hidden="1">{"'CALL MONEY'!$K$53"}</definedName>
    <definedName name="sad" localSheetId="22" hidden="1">{"'CALL MONEY'!$K$53"}</definedName>
    <definedName name="sad" localSheetId="3" hidden="1">{"'CALL MONEY'!$K$53"}</definedName>
    <definedName name="sad" localSheetId="7" hidden="1">{"'CALL MONEY'!$K$53"}</definedName>
    <definedName name="sad" localSheetId="18" hidden="1">{"'CALL MONEY'!$K$53"}</definedName>
    <definedName name="sad" localSheetId="6" hidden="1">{"'CALL MONEY'!$K$53"}</definedName>
    <definedName name="sad" localSheetId="13" hidden="1">{"'CALL MONEY'!$K$53"}</definedName>
    <definedName name="sad" localSheetId="8" hidden="1">{"'CALL MONEY'!$K$53"}</definedName>
    <definedName name="sad" localSheetId="9" hidden="1">{"'CALL MONEY'!$K$53"}</definedName>
    <definedName name="sad" localSheetId="10" hidden="1">{"'CALL MONEY'!$K$53"}</definedName>
    <definedName name="sad" localSheetId="11" hidden="1">{"'CALL MONEY'!$K$53"}</definedName>
    <definedName name="sad" localSheetId="21" hidden="1">{"'CALL MONEY'!$K$53"}</definedName>
    <definedName name="sad" hidden="1">{"'CALL MONEY'!$K$53"}</definedName>
    <definedName name="SALES" localSheetId="15">[17]acct!#REF!</definedName>
    <definedName name="SALES" localSheetId="22">[17]acct!#REF!</definedName>
    <definedName name="SALES" localSheetId="7">[17]acct!#REF!</definedName>
    <definedName name="SALES" localSheetId="2">[17]acct!#REF!</definedName>
    <definedName name="SALES" localSheetId="18">[17]acct!#REF!</definedName>
    <definedName name="SALES" localSheetId="6">[17]acct!#REF!</definedName>
    <definedName name="SALES" localSheetId="21">[17]acct!#REF!</definedName>
    <definedName name="SALES">[17]acct!#REF!</definedName>
    <definedName name="sam" localSheetId="15">#REF!</definedName>
    <definedName name="sam" localSheetId="7">#REF!</definedName>
    <definedName name="sam" localSheetId="2">#REF!</definedName>
    <definedName name="sam" localSheetId="18">#REF!</definedName>
    <definedName name="sam" localSheetId="6">#REF!</definedName>
    <definedName name="sam">#REF!</definedName>
    <definedName name="SBP" localSheetId="15">'[42]Notes1-5'!#REF!</definedName>
    <definedName name="SBP">'[42]Notes1-5'!#REF!</definedName>
    <definedName name="sdsa">[43]A!$AX$5:$AX$129</definedName>
    <definedName name="sectionNames" localSheetId="15">#REF!</definedName>
    <definedName name="sectionNames" localSheetId="22">#REF!</definedName>
    <definedName name="sectionNames" localSheetId="21">#REF!</definedName>
    <definedName name="sectionNames">#REF!</definedName>
    <definedName name="SFECF" localSheetId="15" hidden="1">{"'CALL MONEY'!$K$53"}</definedName>
    <definedName name="SFECF" localSheetId="3" hidden="1">{"'CALL MONEY'!$K$53"}</definedName>
    <definedName name="SFECF" localSheetId="18" hidden="1">{"'CALL MONEY'!$K$53"}</definedName>
    <definedName name="SFECF" localSheetId="13" hidden="1">{"'CALL MONEY'!$K$53"}</definedName>
    <definedName name="SFECF" localSheetId="8" hidden="1">{"'CALL MONEY'!$K$53"}</definedName>
    <definedName name="SFECF" localSheetId="9" hidden="1">{"'CALL MONEY'!$K$53"}</definedName>
    <definedName name="SFECF" localSheetId="10" hidden="1">{"'CALL MONEY'!$K$53"}</definedName>
    <definedName name="SFECF" localSheetId="11" hidden="1">{"'CALL MONEY'!$K$53"}</definedName>
    <definedName name="SFECF" hidden="1">{"'CALL MONEY'!$K$53"}</definedName>
    <definedName name="shehzad" localSheetId="15">[44]Sheet2!#REF!</definedName>
    <definedName name="shehzad" localSheetId="7">[44]Sheet2!#REF!</definedName>
    <definedName name="shehzad" localSheetId="2">[44]Sheet2!#REF!</definedName>
    <definedName name="shehzad" localSheetId="18">[44]Sheet2!#REF!</definedName>
    <definedName name="shehzad" localSheetId="6">[44]Sheet2!#REF!</definedName>
    <definedName name="shehzad">[44]Sheet2!#REF!</definedName>
    <definedName name="shortterm" localSheetId="15">#REF!</definedName>
    <definedName name="shortterm" localSheetId="7">#REF!</definedName>
    <definedName name="shortterm" localSheetId="2">#REF!</definedName>
    <definedName name="shortterm" localSheetId="18">#REF!</definedName>
    <definedName name="shortterm" localSheetId="6">#REF!</definedName>
    <definedName name="shortterm">#REF!</definedName>
    <definedName name="sma">[10]Sheet4!$A$421:$Q$523</definedName>
    <definedName name="SNS" localSheetId="15">[17]acct!#REF!</definedName>
    <definedName name="SNS" localSheetId="22">[17]acct!#REF!</definedName>
    <definedName name="SNS" localSheetId="7">[17]acct!#REF!</definedName>
    <definedName name="SNS" localSheetId="2">[17]acct!#REF!</definedName>
    <definedName name="SNS" localSheetId="18">[17]acct!#REF!</definedName>
    <definedName name="SNS" localSheetId="6">[17]acct!#REF!</definedName>
    <definedName name="SNS" localSheetId="21">[17]acct!#REF!</definedName>
    <definedName name="SNS">[17]acct!#REF!</definedName>
    <definedName name="SR" localSheetId="15">#REF!</definedName>
    <definedName name="SR" localSheetId="7">#REF!</definedName>
    <definedName name="SR" localSheetId="2">#REF!</definedName>
    <definedName name="SR" localSheetId="18">#REF!</definedName>
    <definedName name="SR" localSheetId="6">#REF!</definedName>
    <definedName name="SR">#REF!</definedName>
    <definedName name="STT" localSheetId="15" hidden="1">#REF!</definedName>
    <definedName name="STT" hidden="1">#REF!</definedName>
    <definedName name="sum" localSheetId="15">#REF!</definedName>
    <definedName name="sum" localSheetId="7">#REF!</definedName>
    <definedName name="sum" localSheetId="2">#REF!</definedName>
    <definedName name="sum" localSheetId="18">#REF!</definedName>
    <definedName name="sum" localSheetId="6">#REF!</definedName>
    <definedName name="sum">#REF!</definedName>
    <definedName name="T_BILLREPO" localSheetId="15">'[45]T-BILL'!#REF!</definedName>
    <definedName name="T_BILLREPO" localSheetId="7">'[45]T-BILL'!#REF!</definedName>
    <definedName name="T_BILLREPO" localSheetId="2">'[45]T-BILL'!#REF!</definedName>
    <definedName name="T_BILLREPO" localSheetId="18">'[45]T-BILL'!#REF!</definedName>
    <definedName name="T_BILLREPO" localSheetId="6">'[45]T-BILL'!#REF!</definedName>
    <definedName name="T_BILLREPO">'[45]T-BILL'!#REF!</definedName>
    <definedName name="TableName">"Dummy"</definedName>
    <definedName name="talha" localSheetId="15" hidden="1">{"'CALL MONEY'!$K$53"}</definedName>
    <definedName name="talha" localSheetId="22" hidden="1">{"'CALL MONEY'!$K$53"}</definedName>
    <definedName name="talha" localSheetId="3" hidden="1">{"'CALL MONEY'!$K$53"}</definedName>
    <definedName name="talha" localSheetId="7" hidden="1">{"'CALL MONEY'!$K$53"}</definedName>
    <definedName name="talha" localSheetId="2" hidden="1">{"'CALL MONEY'!$K$53"}</definedName>
    <definedName name="talha" localSheetId="18" hidden="1">{"'CALL MONEY'!$K$53"}</definedName>
    <definedName name="talha" localSheetId="6" hidden="1">{"'CALL MONEY'!$K$53"}</definedName>
    <definedName name="talha" localSheetId="13" hidden="1">{"'CALL MONEY'!$K$53"}</definedName>
    <definedName name="talha" localSheetId="8" hidden="1">{"'CALL MONEY'!$K$53"}</definedName>
    <definedName name="talha" localSheetId="9" hidden="1">{"'CALL MONEY'!$K$53"}</definedName>
    <definedName name="talha" localSheetId="10" hidden="1">{"'CALL MONEY'!$K$53"}</definedName>
    <definedName name="talha" localSheetId="11" hidden="1">{"'CALL MONEY'!$K$53"}</definedName>
    <definedName name="talha" localSheetId="5" hidden="1">{"'CALL MONEY'!$K$53"}</definedName>
    <definedName name="talha" localSheetId="21" hidden="1">{"'CALL MONEY'!$K$53"}</definedName>
    <definedName name="talha" hidden="1">{"'CALL MONEY'!$K$53"}</definedName>
    <definedName name="tAX" localSheetId="15">[17]acct!#REF!</definedName>
    <definedName name="tAX" localSheetId="22">[17]acct!#REF!</definedName>
    <definedName name="tAX" localSheetId="7">[17]acct!#REF!</definedName>
    <definedName name="tAX" localSheetId="2">[17]acct!#REF!</definedName>
    <definedName name="tAX" localSheetId="18">[17]acct!#REF!</definedName>
    <definedName name="tAX" localSheetId="6">[17]acct!#REF!</definedName>
    <definedName name="tAX" localSheetId="21">[17]acct!#REF!</definedName>
    <definedName name="tAX">[17]acct!#REF!</definedName>
    <definedName name="TextRefCopy1" localSheetId="15">#REF!</definedName>
    <definedName name="TextRefCopy1" localSheetId="22">#REF!</definedName>
    <definedName name="TextRefCopy1" localSheetId="21">#REF!</definedName>
    <definedName name="TextRefCopy1">#REF!</definedName>
    <definedName name="TextRefCopyRangeCount" hidden="1">2</definedName>
    <definedName name="TOTAL" localSheetId="15">#REF!</definedName>
    <definedName name="TOTAL" localSheetId="7">#REF!</definedName>
    <definedName name="TOTAL" localSheetId="2">#REF!</definedName>
    <definedName name="TOTAL" localSheetId="18">#REF!</definedName>
    <definedName name="TOTAL" localSheetId="6">#REF!</definedName>
    <definedName name="TOTAL">#REF!</definedName>
    <definedName name="TRF" localSheetId="15">'[1]last qrt2001'!#REF!</definedName>
    <definedName name="TRF">'[1]last qrt2001'!#REF!</definedName>
    <definedName name="TRJIEJRIE" localSheetId="15">#REF!</definedName>
    <definedName name="TRJIEJRIE" localSheetId="13">#REF!</definedName>
    <definedName name="TRJIEJRIE" localSheetId="8">#REF!</definedName>
    <definedName name="TRJIEJRIE" localSheetId="9">#REF!</definedName>
    <definedName name="TRJIEJRIE" localSheetId="10">#REF!</definedName>
    <definedName name="TRJIEJRIE" localSheetId="11">#REF!</definedName>
    <definedName name="TRJIEJRIE">#REF!</definedName>
    <definedName name="TRUJ" localSheetId="15">#REF!</definedName>
    <definedName name="TRUJ" localSheetId="13">#REF!</definedName>
    <definedName name="TRUJ" localSheetId="8">#REF!</definedName>
    <definedName name="TRUJ" localSheetId="9">#REF!</definedName>
    <definedName name="TRUJ" localSheetId="10">#REF!</definedName>
    <definedName name="TRUJ" localSheetId="11">#REF!</definedName>
    <definedName name="TRUJ">#REF!</definedName>
    <definedName name="TRUST" localSheetId="15">#REF!</definedName>
    <definedName name="TRUST" localSheetId="13">#REF!</definedName>
    <definedName name="TRUST" localSheetId="8">#REF!</definedName>
    <definedName name="TRUST" localSheetId="9">#REF!</definedName>
    <definedName name="TRUST" localSheetId="10">#REF!</definedName>
    <definedName name="TRUST" localSheetId="11">#REF!</definedName>
    <definedName name="TRUST">#REF!</definedName>
    <definedName name="TRUUUU" localSheetId="15">#REF!</definedName>
    <definedName name="TRUUUU" localSheetId="13">#REF!</definedName>
    <definedName name="TRUUUU" localSheetId="8">#REF!</definedName>
    <definedName name="TRUUUU" localSheetId="9">#REF!</definedName>
    <definedName name="TRUUUU" localSheetId="10">#REF!</definedName>
    <definedName name="TRUUUU" localSheetId="11">#REF!</definedName>
    <definedName name="TRUUUU">#REF!</definedName>
    <definedName name="ttt" localSheetId="15" hidden="1">#REF!</definedName>
    <definedName name="ttt" hidden="1">#REF!</definedName>
    <definedName name="uae">[19]UAE!$A$8:$G$29</definedName>
    <definedName name="ubl" localSheetId="15">#REF!</definedName>
    <definedName name="ubl" localSheetId="7">#REF!</definedName>
    <definedName name="ubl" localSheetId="2">#REF!</definedName>
    <definedName name="ubl" localSheetId="18">#REF!</definedName>
    <definedName name="ubl" localSheetId="6">#REF!</definedName>
    <definedName name="ubl">#REF!</definedName>
    <definedName name="ublbs" localSheetId="15">#REF!</definedName>
    <definedName name="ublbs">#REF!</definedName>
    <definedName name="Units" localSheetId="15">#REF!</definedName>
    <definedName name="Units">#REF!</definedName>
    <definedName name="W" localSheetId="15">#REF!</definedName>
    <definedName name="W">#REF!</definedName>
    <definedName name="wew" localSheetId="15" hidden="1">{"'CALL MONEY'!$K$53"}</definedName>
    <definedName name="wew" localSheetId="18" hidden="1">{"'CALL MONEY'!$K$53"}</definedName>
    <definedName name="wew" hidden="1">{"'CALL MONEY'!$K$53"}</definedName>
    <definedName name="X" localSheetId="15">#REF!</definedName>
    <definedName name="X">#REF!</definedName>
    <definedName name="XX" localSheetId="15">'[1]last qrt2001'!#REF!</definedName>
    <definedName name="XX">'[1]last qrt2001'!#REF!</definedName>
    <definedName name="YCAB" localSheetId="15">#REF!</definedName>
    <definedName name="YCAB" localSheetId="7">#REF!</definedName>
    <definedName name="YCAB" localSheetId="2">#REF!</definedName>
    <definedName name="YCAB" localSheetId="18">#REF!</definedName>
    <definedName name="YCAB" localSheetId="6">#REF!</definedName>
    <definedName name="YCAB">#REF!</definedName>
    <definedName name="ycab1" localSheetId="15">#REF!</definedName>
    <definedName name="ycab1">#REF!</definedName>
    <definedName name="YEMEN1">[3]Sheet4!$L$222:$L$313</definedName>
    <definedName name="YEMEN2">[3]Sheet4!$Y$222:$Y$313</definedName>
  </definedNames>
  <calcPr calcId="144525"/>
</workbook>
</file>

<file path=xl/calcChain.xml><?xml version="1.0" encoding="utf-8"?>
<calcChain xmlns="http://schemas.openxmlformats.org/spreadsheetml/2006/main">
  <c r="G32" i="35" l="1"/>
  <c r="K32" i="35" s="1"/>
  <c r="G23" i="35"/>
  <c r="K23" i="35" s="1"/>
  <c r="H20" i="42" l="1"/>
  <c r="H26" i="42"/>
  <c r="H32" i="42"/>
  <c r="H42" i="42"/>
  <c r="H37" i="42" l="1"/>
  <c r="A20" i="35" l="1"/>
  <c r="G16" i="46"/>
  <c r="G24" i="46" s="1"/>
  <c r="G28" i="46" s="1"/>
  <c r="G32" i="46" s="1"/>
  <c r="I13" i="46" s="1"/>
  <c r="E19" i="46"/>
  <c r="I19" i="46" s="1"/>
  <c r="E13" i="46"/>
  <c r="E16" i="46" s="1"/>
  <c r="I16" i="46" l="1"/>
  <c r="A2" i="42" l="1"/>
  <c r="A2" i="41"/>
  <c r="A1" i="41"/>
  <c r="J23" i="42" l="1"/>
  <c r="F46" i="42"/>
  <c r="O47" i="42"/>
  <c r="R29" i="42"/>
  <c r="Q30" i="42" s="1"/>
  <c r="P29" i="42"/>
  <c r="A9" i="42"/>
  <c r="H44" i="42" l="1"/>
  <c r="H48" i="42" s="1"/>
  <c r="E16" i="41"/>
  <c r="W16" i="41" s="1"/>
  <c r="E14" i="41"/>
  <c r="I42" i="41"/>
  <c r="U38" i="41"/>
  <c r="F26" i="41"/>
  <c r="U17" i="41"/>
  <c r="H14" i="41"/>
  <c r="E17" i="41" l="1"/>
  <c r="W17" i="41" s="1"/>
  <c r="E36" i="41"/>
  <c r="W36" i="41" s="1"/>
  <c r="E19" i="41"/>
  <c r="W19" i="41" s="1"/>
  <c r="U22" i="41"/>
  <c r="U40" i="41" s="1"/>
  <c r="W12" i="41" s="1"/>
  <c r="W14" i="41"/>
  <c r="H16" i="41"/>
  <c r="W22" i="41" l="1"/>
  <c r="I35" i="35" l="1"/>
  <c r="G20" i="35"/>
  <c r="K20" i="35" s="1"/>
  <c r="D15" i="45" l="1"/>
  <c r="A50" i="35"/>
  <c r="A46" i="35"/>
  <c r="A40" i="35"/>
  <c r="A39" i="35"/>
  <c r="I17" i="35"/>
  <c r="H141" i="8"/>
  <c r="H128" i="8"/>
  <c r="I94" i="8"/>
  <c r="I92" i="8"/>
  <c r="H32" i="12"/>
  <c r="I32" i="12"/>
  <c r="I32" i="11"/>
  <c r="H32" i="11"/>
  <c r="H36" i="10"/>
  <c r="I36" i="10"/>
  <c r="I70" i="9"/>
  <c r="H70" i="9"/>
  <c r="F11" i="5"/>
  <c r="A1" i="3"/>
  <c r="A9" i="3"/>
  <c r="A1" i="5"/>
  <c r="F13" i="5"/>
  <c r="H17" i="5"/>
  <c r="F21" i="5"/>
  <c r="F23" i="5"/>
  <c r="H25" i="5"/>
  <c r="F87" i="5"/>
  <c r="F121" i="5"/>
  <c r="F124" i="5" s="1"/>
  <c r="A1" i="6"/>
  <c r="A3" i="6"/>
  <c r="F7" i="6"/>
  <c r="H7" i="6" s="1"/>
  <c r="H13" i="6" s="1"/>
  <c r="F8" i="6"/>
  <c r="H8" i="6" s="1"/>
  <c r="F9" i="6"/>
  <c r="H9" i="6" s="1"/>
  <c r="F10" i="6"/>
  <c r="H10" i="6" s="1"/>
  <c r="F11" i="6"/>
  <c r="G11" i="6"/>
  <c r="F12" i="6"/>
  <c r="H12" i="6" s="1"/>
  <c r="F16" i="6"/>
  <c r="H16" i="6" s="1"/>
  <c r="F17" i="6"/>
  <c r="H17" i="6" s="1"/>
  <c r="G18" i="6"/>
  <c r="F38" i="6"/>
  <c r="G38" i="6" s="1"/>
  <c r="F23" i="6"/>
  <c r="F33" i="6" s="1"/>
  <c r="F24" i="6"/>
  <c r="H24" i="6" s="1"/>
  <c r="F25" i="6"/>
  <c r="H25" i="6" s="1"/>
  <c r="F26" i="6"/>
  <c r="H26" i="6" s="1"/>
  <c r="F27" i="6"/>
  <c r="H27" i="6" s="1"/>
  <c r="F28" i="6"/>
  <c r="H28" i="6" s="1"/>
  <c r="F29" i="6"/>
  <c r="H29" i="6" s="1"/>
  <c r="F30" i="6"/>
  <c r="H30" i="6" s="1"/>
  <c r="F31" i="6"/>
  <c r="H31" i="6" s="1"/>
  <c r="F32" i="6"/>
  <c r="H32" i="6" s="1"/>
  <c r="G33" i="6"/>
  <c r="J40" i="6"/>
  <c r="A1" i="7"/>
  <c r="A3" i="7"/>
  <c r="H20" i="7"/>
  <c r="G25" i="7"/>
  <c r="G28" i="7"/>
  <c r="G14" i="7"/>
  <c r="G17" i="7" s="1"/>
  <c r="F11" i="7"/>
  <c r="H11" i="7" s="1"/>
  <c r="F13" i="7"/>
  <c r="H13" i="7" s="1"/>
  <c r="F16" i="7"/>
  <c r="H16" i="7" s="1"/>
  <c r="F28" i="7"/>
  <c r="F33" i="7"/>
  <c r="H33" i="7" s="1"/>
  <c r="I177" i="8" l="1"/>
  <c r="G30" i="35"/>
  <c r="K30" i="35" s="1"/>
  <c r="G26" i="35"/>
  <c r="K26" i="35" s="1"/>
  <c r="G15" i="35"/>
  <c r="K15" i="35" s="1"/>
  <c r="G25" i="35"/>
  <c r="K25" i="35" s="1"/>
  <c r="G14" i="35"/>
  <c r="E31" i="41"/>
  <c r="W31" i="41" s="1"/>
  <c r="G29" i="35"/>
  <c r="K29" i="35" s="1"/>
  <c r="A3" i="41"/>
  <c r="I179" i="8"/>
  <c r="H34" i="11"/>
  <c r="H179" i="8"/>
  <c r="H177" i="8"/>
  <c r="F13" i="6"/>
  <c r="F18" i="6"/>
  <c r="H11" i="6"/>
  <c r="H28" i="7"/>
  <c r="F19" i="42"/>
  <c r="J19" i="42" s="1"/>
  <c r="F25" i="5"/>
  <c r="A1" i="42"/>
  <c r="I37" i="35"/>
  <c r="I46" i="35" s="1"/>
  <c r="I50" i="35" s="1"/>
  <c r="G10" i="45" s="1"/>
  <c r="G18" i="45" s="1"/>
  <c r="H23" i="6"/>
  <c r="H33" i="6" s="1"/>
  <c r="H34" i="12"/>
  <c r="F48" i="35"/>
  <c r="G13" i="35"/>
  <c r="H18" i="6"/>
  <c r="H20" i="6" s="1"/>
  <c r="G13" i="6"/>
  <c r="G20" i="6" s="1"/>
  <c r="G35" i="6" s="1"/>
  <c r="G40" i="6" s="1"/>
  <c r="F40" i="42"/>
  <c r="F14" i="7"/>
  <c r="F17" i="7" s="1"/>
  <c r="H14" i="7"/>
  <c r="F28" i="42" l="1"/>
  <c r="J28" i="42" s="1"/>
  <c r="G24" i="35"/>
  <c r="K24" i="35" s="1"/>
  <c r="F15" i="42"/>
  <c r="J15" i="42" s="1"/>
  <c r="G31" i="35"/>
  <c r="K31" i="35" s="1"/>
  <c r="F30" i="42"/>
  <c r="J30" i="42" s="1"/>
  <c r="G28" i="35"/>
  <c r="K28" i="35" s="1"/>
  <c r="G27" i="35"/>
  <c r="K27" i="35" s="1"/>
  <c r="I181" i="8"/>
  <c r="F20" i="6"/>
  <c r="F35" i="6" s="1"/>
  <c r="F40" i="6" s="1"/>
  <c r="F44" i="6" s="1"/>
  <c r="H35" i="6"/>
  <c r="H40" i="6" s="1"/>
  <c r="H44" i="6" s="1"/>
  <c r="F25" i="42"/>
  <c r="J25" i="42" s="1"/>
  <c r="F35" i="42"/>
  <c r="J35" i="42" s="1"/>
  <c r="F24" i="42"/>
  <c r="J24" i="42" s="1"/>
  <c r="F42" i="42"/>
  <c r="J40" i="42"/>
  <c r="J42" i="42" s="1"/>
  <c r="F29" i="42"/>
  <c r="J29" i="42" s="1"/>
  <c r="K13" i="35"/>
  <c r="G30" i="7"/>
  <c r="G34" i="7" s="1"/>
  <c r="G44" i="6"/>
  <c r="G45" i="6" s="1"/>
  <c r="F18" i="42"/>
  <c r="J18" i="42" s="1"/>
  <c r="G12" i="35"/>
  <c r="F14" i="42"/>
  <c r="J14" i="42" s="1"/>
  <c r="K14" i="35"/>
  <c r="F25" i="7"/>
  <c r="E12" i="41" l="1"/>
  <c r="E22" i="41" s="1"/>
  <c r="G21" i="35"/>
  <c r="K21" i="35" s="1"/>
  <c r="G22" i="35"/>
  <c r="K22" i="35" s="1"/>
  <c r="H9" i="3"/>
  <c r="H15" i="3" s="1"/>
  <c r="G43" i="35"/>
  <c r="K43" i="35" s="1"/>
  <c r="F36" i="42"/>
  <c r="J36" i="42" s="1"/>
  <c r="K12" i="35"/>
  <c r="G17" i="35"/>
  <c r="F34" i="7"/>
  <c r="H25" i="7"/>
  <c r="H34" i="7" s="1"/>
  <c r="K35" i="35" l="1"/>
  <c r="G35" i="35"/>
  <c r="G37" i="35" s="1"/>
  <c r="F34" i="42"/>
  <c r="J34" i="42" s="1"/>
  <c r="F31" i="42"/>
  <c r="J31" i="42" s="1"/>
  <c r="G40" i="35"/>
  <c r="F17" i="42"/>
  <c r="K17" i="35"/>
  <c r="F23" i="7" l="1"/>
  <c r="H23" i="7" s="1"/>
  <c r="E29" i="41"/>
  <c r="W29" i="41" s="1"/>
  <c r="E15" i="45"/>
  <c r="I15" i="45" s="1"/>
  <c r="F13" i="3"/>
  <c r="F22" i="42"/>
  <c r="F26" i="42" s="1"/>
  <c r="J26" i="42" s="1"/>
  <c r="F32" i="42"/>
  <c r="J32" i="42" s="1"/>
  <c r="J17" i="42"/>
  <c r="E26" i="41"/>
  <c r="K40" i="35"/>
  <c r="F20" i="7"/>
  <c r="G46" i="35"/>
  <c r="G50" i="35" s="1"/>
  <c r="K37" i="35"/>
  <c r="J22" i="42" l="1"/>
  <c r="F11" i="42"/>
  <c r="F20" i="42" s="1"/>
  <c r="F9" i="3"/>
  <c r="F15" i="3" s="1"/>
  <c r="K46" i="35"/>
  <c r="K50" i="35" s="1"/>
  <c r="F15" i="5"/>
  <c r="F17" i="5" s="1"/>
  <c r="W26" i="41"/>
  <c r="G20" i="7"/>
  <c r="G36" i="7" s="1"/>
  <c r="H9" i="7" s="1"/>
  <c r="H17" i="7" s="1"/>
  <c r="H36" i="7" s="1"/>
  <c r="F36" i="7"/>
  <c r="E22" i="46" l="1"/>
  <c r="J20" i="42"/>
  <c r="J37" i="42" s="1"/>
  <c r="J44" i="42" s="1"/>
  <c r="J48" i="42" s="1"/>
  <c r="F37" i="42"/>
  <c r="F44" i="42" s="1"/>
  <c r="F48" i="42" s="1"/>
  <c r="J11" i="42"/>
  <c r="E10" i="45"/>
  <c r="E33" i="41"/>
  <c r="F30" i="7"/>
  <c r="H30" i="7" s="1"/>
  <c r="E24" i="46" l="1"/>
  <c r="E28" i="46" s="1"/>
  <c r="E32" i="46" s="1"/>
  <c r="I22" i="46"/>
  <c r="I10" i="45"/>
  <c r="E18" i="45"/>
  <c r="W33" i="41"/>
  <c r="E38" i="41"/>
  <c r="E40" i="41" s="1"/>
  <c r="I18" i="45" l="1"/>
  <c r="I24" i="46"/>
  <c r="I28" i="46" s="1"/>
  <c r="W38" i="41"/>
  <c r="W40" i="41" s="1"/>
  <c r="I32" i="46" l="1"/>
</calcChain>
</file>

<file path=xl/comments1.xml><?xml version="1.0" encoding="utf-8"?>
<comments xmlns="http://schemas.openxmlformats.org/spreadsheetml/2006/main">
  <authors>
    <author>Farid.ahmed</author>
  </authors>
  <commentList>
    <comment ref="H38" authorId="0">
      <text>
        <r>
          <rPr>
            <b/>
            <sz val="8"/>
            <color indexed="81"/>
            <rFont val="Tahoma"/>
            <family val="2"/>
          </rPr>
          <t>Taimur:</t>
        </r>
        <r>
          <rPr>
            <sz val="8"/>
            <color indexed="81"/>
            <rFont val="Tahoma"/>
            <family val="2"/>
          </rPr>
          <t xml:space="preserve">
Re-stated</t>
        </r>
      </text>
    </comment>
  </commentList>
</comments>
</file>

<file path=xl/comments2.xml><?xml version="1.0" encoding="utf-8"?>
<comments xmlns="http://schemas.openxmlformats.org/spreadsheetml/2006/main">
  <authors>
    <author>Farid.ahmed</author>
  </authors>
  <commentList>
    <comment ref="F13" authorId="0">
      <text>
        <r>
          <rPr>
            <b/>
            <sz val="8"/>
            <color indexed="81"/>
            <rFont val="Tahoma"/>
            <family val="2"/>
          </rPr>
          <t>Taimur:</t>
        </r>
        <r>
          <rPr>
            <sz val="8"/>
            <color indexed="81"/>
            <rFont val="Tahoma"/>
            <family val="2"/>
          </rPr>
          <t xml:space="preserve">
Adj of 782</t>
        </r>
      </text>
    </comment>
  </commentList>
</comments>
</file>

<file path=xl/sharedStrings.xml><?xml version="1.0" encoding="utf-8"?>
<sst xmlns="http://schemas.openxmlformats.org/spreadsheetml/2006/main" count="3270" uniqueCount="468">
  <si>
    <t>PAYABLE/RECEIVABLE FROM NCSS AGAINST EQUITY</t>
  </si>
  <si>
    <t>ACCRUED PROFIT RECEIVABLE</t>
  </si>
  <si>
    <t>ACCRUED RETURN ON BANK BALANCES</t>
  </si>
  <si>
    <t>SEF UNITED BANK LIMITED</t>
  </si>
  <si>
    <t>OTHER ASSETS</t>
  </si>
  <si>
    <t>DIVIDEND RECEIVABLE</t>
  </si>
  <si>
    <t>INVESTMENT IN EQUITY SECURITIES</t>
  </si>
  <si>
    <t>DIVIDEND RECEIVABLE.</t>
  </si>
  <si>
    <t>EQUITY</t>
  </si>
  <si>
    <t>UNIT HOLDERS FUND</t>
  </si>
  <si>
    <t>TYPE A</t>
  </si>
  <si>
    <t>NIT LIMITED</t>
  </si>
  <si>
    <t>RESERVES</t>
  </si>
  <si>
    <t>CAPITAL RESERVES</t>
  </si>
  <si>
    <t>ELEMENT OF INCOME</t>
  </si>
  <si>
    <t>REVENUE RESERVES</t>
  </si>
  <si>
    <t>UNAPPROPRIATED INCOME</t>
  </si>
  <si>
    <t>UNREALIZED GAIN/ (LOSS)</t>
  </si>
  <si>
    <t>CURRENT YEAR</t>
  </si>
  <si>
    <t>INVESTMENT IN EQUITY SECURITIES-AFS</t>
  </si>
  <si>
    <t>CURRENT LIABILITIES</t>
  </si>
  <si>
    <t>ACCRUED EXPENSES</t>
  </si>
  <si>
    <t>REMUNERATION PAYABLE</t>
  </si>
  <si>
    <t>REMUNERATION PAYABLE TO MANAGEMENT COMPANY</t>
  </si>
  <si>
    <t>MANAGEMENT FEE PAYABLE</t>
  </si>
  <si>
    <t>REMUNERATION PAYABLE TO TRUSTEE</t>
  </si>
  <si>
    <t>TRUSTEE REMUNERATION PAYABLE</t>
  </si>
  <si>
    <t>OTHER ACCRUED EXPENSES</t>
  </si>
  <si>
    <t>CUSTODIAN FEE PAYABLE</t>
  </si>
  <si>
    <t>CDC CUSTODIAN, TRANSC &amp; CONNECT FEE PAYABLE</t>
  </si>
  <si>
    <t>AUDITORS REMUNERATION PAYABLE</t>
  </si>
  <si>
    <t>AUDIT FEE PAYABLE</t>
  </si>
  <si>
    <t>OTHER FEES</t>
  </si>
  <si>
    <t>SECP ANNUAL FEE PAYABLE</t>
  </si>
  <si>
    <t>OTHER LIABILITIES</t>
  </si>
  <si>
    <t>OTHER PAYABLE</t>
  </si>
  <si>
    <t>PAYABLE AGAINST REDEMPTION OF UNITS</t>
  </si>
  <si>
    <t>OTHERS - NITL</t>
  </si>
  <si>
    <t>OPERATING EXPENSES</t>
  </si>
  <si>
    <t>REMUNERATION</t>
  </si>
  <si>
    <t>MANAGEMENT COMPANY REMUNERATION</t>
  </si>
  <si>
    <t>TRUSTEE REMUNERATION</t>
  </si>
  <si>
    <t>CUSTODY FEE</t>
  </si>
  <si>
    <t>CDC ANNUAL FEE EXP</t>
  </si>
  <si>
    <t>CDC CUSTODIAN, TRANSC &amp; CONNECTION FEE  EXP.</t>
  </si>
  <si>
    <t>SETTLEMENT CHARGES</t>
  </si>
  <si>
    <t>NCCPL</t>
  </si>
  <si>
    <t>ADMINISTRATIVE EXPENSES</t>
  </si>
  <si>
    <t>AUDITORS REMUNERATION</t>
  </si>
  <si>
    <t>AUDIT FEE</t>
  </si>
  <si>
    <t>SECP ANNUAL FEE</t>
  </si>
  <si>
    <t>OTHER EXPENSES</t>
  </si>
  <si>
    <t>CDC CONNECTION FEE</t>
  </si>
  <si>
    <t>Fraction amount</t>
  </si>
  <si>
    <t>CORPORATE ISSUE EXPENSES</t>
  </si>
  <si>
    <t>AMORTIZATION OF DEFERRED FORMATION COST</t>
  </si>
  <si>
    <t>PRINTING</t>
  </si>
  <si>
    <t>FINANCIAL CHARGES</t>
  </si>
  <si>
    <t>BANK CHARGES</t>
  </si>
  <si>
    <t>INCOME FROM INVESTMENTS</t>
  </si>
  <si>
    <t>GAIN/ (LOSS) FROM SALE OF INVESTMENTS</t>
  </si>
  <si>
    <t>GAIN / (LOSS) ON INVESTMENT IN EQUITY SECURITIES</t>
  </si>
  <si>
    <t>DIVIDEND INCOME</t>
  </si>
  <si>
    <t>DIVIDEND INCOME ON EQUITY SECURITIES</t>
  </si>
  <si>
    <t>MARK UP INCOME</t>
  </si>
  <si>
    <t>RETURN ON BANK BALANCES</t>
  </si>
  <si>
    <t>RETURN ON PLS ACCOUNTS</t>
  </si>
  <si>
    <t>SEF ALLIED BANK LIMITED</t>
  </si>
  <si>
    <t>LEGAL STATUS AND NATURE OF BUSINESS</t>
  </si>
  <si>
    <t xml:space="preserve">National Bank of Pakistan </t>
  </si>
  <si>
    <t xml:space="preserve">Kot Addu Power Company Limited </t>
  </si>
  <si>
    <t xml:space="preserve">Pakistan State Oil Company Limited </t>
  </si>
  <si>
    <t xml:space="preserve">Oil &amp; Gas Development Company Limited </t>
  </si>
  <si>
    <t xml:space="preserve">Pakistan Petroleum Limited </t>
  </si>
  <si>
    <t xml:space="preserve">Sui Southern Gas Company Limited </t>
  </si>
  <si>
    <t xml:space="preserve">Sui Northern Gas Pipelines Limited </t>
  </si>
  <si>
    <t xml:space="preserve">Pakistan Telecommunication Company Limited </t>
  </si>
  <si>
    <t xml:space="preserve">Profit on bank deposits </t>
  </si>
  <si>
    <t xml:space="preserve">Dividend received </t>
  </si>
  <si>
    <t xml:space="preserve">Payable to Securities and Exchange Commission of Pakistan </t>
  </si>
  <si>
    <t xml:space="preserve">Accrued expenses and other liabilities </t>
  </si>
  <si>
    <t>Equity securities - listed</t>
  </si>
  <si>
    <t>CONTINGENCIES AND COMMITMENTS</t>
  </si>
  <si>
    <t>Undistributed income comprising:</t>
  </si>
  <si>
    <t xml:space="preserve">Realised income </t>
  </si>
  <si>
    <t xml:space="preserve">Unrealised income </t>
  </si>
  <si>
    <t xml:space="preserve">Payable to National Clearing Company of Pakistan Limited </t>
  </si>
  <si>
    <t xml:space="preserve">Dividend income </t>
  </si>
  <si>
    <t>Management participation fees</t>
  </si>
  <si>
    <t>Net receipts from issue / (redemption) of units</t>
  </si>
  <si>
    <t>Statement of compliance</t>
  </si>
  <si>
    <t>Available for sale</t>
  </si>
  <si>
    <t>-----------Rupees in '000-----------</t>
  </si>
  <si>
    <t xml:space="preserve">Undistributed income carried forward </t>
  </si>
  <si>
    <t>CASH FLOWS FROM OPERATING ACTIVITIES</t>
  </si>
  <si>
    <t>prices of units issued less those in units redeemed</t>
  </si>
  <si>
    <t xml:space="preserve">Increase / (decrease) in liabilities </t>
  </si>
  <si>
    <t>Management participation fee paid</t>
  </si>
  <si>
    <t>Dividend paid</t>
  </si>
  <si>
    <t>TAXATION</t>
  </si>
  <si>
    <t>TRANSACTIONS WITH CONNECTED PERSONS</t>
  </si>
  <si>
    <t xml:space="preserve">Adjustments: </t>
  </si>
  <si>
    <t>Shares of listed companies - Fully paid up ordinary shares of Rs 10 each unless otherwise stated</t>
  </si>
  <si>
    <t>National Investment Trust Limited - Management Company</t>
  </si>
  <si>
    <t xml:space="preserve">Central Depository Company of Pakistan Limited - Trustee </t>
  </si>
  <si>
    <t xml:space="preserve">Remuneration </t>
  </si>
  <si>
    <t xml:space="preserve">Custodian charges </t>
  </si>
  <si>
    <t xml:space="preserve">Management Fee Payable </t>
  </si>
  <si>
    <t xml:space="preserve">Remuneration payable </t>
  </si>
  <si>
    <t>Payable against redemption of units</t>
  </si>
  <si>
    <t xml:space="preserve">EARNINGS PER UNIT </t>
  </si>
  <si>
    <t>Earning per unit (basic and diluted)</t>
  </si>
  <si>
    <t>DATE OF AUTHORISATION FOR ISSUE</t>
  </si>
  <si>
    <t>GENERAL</t>
  </si>
  <si>
    <t xml:space="preserve">Figures have been rounded off to the nearest thousand Rupees. </t>
  </si>
  <si>
    <t>NIT - STATE ENTERPRISE FUND</t>
  </si>
  <si>
    <t>Note</t>
  </si>
  <si>
    <t>June 30, 2010</t>
  </si>
  <si>
    <t>ASSETS</t>
  </si>
  <si>
    <t>Bank balances</t>
  </si>
  <si>
    <t>Investments</t>
  </si>
  <si>
    <t>Dividend and profit receivable</t>
  </si>
  <si>
    <t>Total assets</t>
  </si>
  <si>
    <t>LIABILITIES</t>
  </si>
  <si>
    <t>Payable to National Investment Trust Limited - Management Company</t>
  </si>
  <si>
    <t>Payable to Central Depository Company of Pakistan Limited - Trustee</t>
  </si>
  <si>
    <t>Payable to Securities and Exchange Commission of Pakistan</t>
  </si>
  <si>
    <t>Accrued expenses and other liabilities</t>
  </si>
  <si>
    <t>Total liabilities</t>
  </si>
  <si>
    <t>NET ASSETS</t>
  </si>
  <si>
    <t>Number of units in issue</t>
  </si>
  <si>
    <t>Net asset value per unit</t>
  </si>
  <si>
    <t xml:space="preserve">                                                                    For National Investment Trust Limited</t>
  </si>
  <si>
    <t xml:space="preserve">                                                                                (Management Company)</t>
  </si>
  <si>
    <t xml:space="preserve">   Managing Director                                                           Director                                                                     Director</t>
  </si>
  <si>
    <t>FOR THE PERIOD ENDED JUNE 30, 2010</t>
  </si>
  <si>
    <t>For the period from</t>
  </si>
  <si>
    <t xml:space="preserve">January 13, 2009 to </t>
  </si>
  <si>
    <t>June 30, 2009</t>
  </si>
  <si>
    <t>------------------Rupees in '000---------------------</t>
  </si>
  <si>
    <t>INCOME</t>
  </si>
  <si>
    <t>Dividend income</t>
  </si>
  <si>
    <t>Profit on bank deposits</t>
  </si>
  <si>
    <t>Total income</t>
  </si>
  <si>
    <t>EXPENSES</t>
  </si>
  <si>
    <t>Remuneration of National Investment Trust Limited - Management Company</t>
  </si>
  <si>
    <t>Remuneration of Central Depository Company of Pakistan Limited - Trustee</t>
  </si>
  <si>
    <t>Annual fee - Securities and  Exchange Commission of Pakistan</t>
  </si>
  <si>
    <t>Custodian charges of Central Depository Company of Pakistan Limited</t>
  </si>
  <si>
    <t>Settlement and bank charges</t>
  </si>
  <si>
    <t>Auditors' remuneration</t>
  </si>
  <si>
    <t>Total expenses</t>
  </si>
  <si>
    <t>Net income from operating activities</t>
  </si>
  <si>
    <t>The annexed notes 1 to 9 form an integral part of these condensed interim financial statements.</t>
  </si>
  <si>
    <t>STATEMENT OF COMPREHENSIVE INCOME</t>
  </si>
  <si>
    <t>Other comprehensive income</t>
  </si>
  <si>
    <t xml:space="preserve">Unrealised appreciation / (diminution) in the value </t>
  </si>
  <si>
    <t xml:space="preserve">      of available for sale investments </t>
  </si>
  <si>
    <t>Total comprehensive income for the period</t>
  </si>
  <si>
    <t xml:space="preserve">                                                             For National Investment Trust Limited</t>
  </si>
  <si>
    <t xml:space="preserve">                                                              (Management Company)</t>
  </si>
  <si>
    <t xml:space="preserve">             Managing Director                                                                                  Director                                                                                     Director</t>
  </si>
  <si>
    <t>Hidden</t>
  </si>
  <si>
    <t>Capital gains</t>
  </si>
  <si>
    <t xml:space="preserve">Market value as a percentage of net assets </t>
  </si>
  <si>
    <t>Amortisation of formation costs</t>
  </si>
  <si>
    <t xml:space="preserve">Distribution by capitizing units on February 13, 2010: Rs 4.12 per unit </t>
  </si>
  <si>
    <t>Net assets at the end of the period</t>
  </si>
  <si>
    <t>CONDENSED INTERIM DISTRIBUTION STATEMENT (UNAUDITED)</t>
  </si>
  <si>
    <t>FOR THE NINE MONTHS ENDED MARCH 31, 2010</t>
  </si>
  <si>
    <t>Undistributed income brought forward</t>
  </si>
  <si>
    <t xml:space="preserve">Final distribution for the year ended June 30, 2009: Rs 5.90 per unit </t>
  </si>
  <si>
    <t>Net income for the period after taxation</t>
  </si>
  <si>
    <t>Undistributed income carried forward</t>
  </si>
  <si>
    <t>Undistibuted income comprising:</t>
  </si>
  <si>
    <t>Realised income</t>
  </si>
  <si>
    <t xml:space="preserve">Unrealised income / (loss) </t>
  </si>
  <si>
    <t xml:space="preserve">                                            For National Investment Trust Limited</t>
  </si>
  <si>
    <t xml:space="preserve">                                          (Management Company)</t>
  </si>
  <si>
    <t xml:space="preserve">             Managing Director                                                                        Director                                                                       Director</t>
  </si>
  <si>
    <t>Limited</t>
  </si>
  <si>
    <t>CONDENSED INTERIM STATEMENT OF MOVEMENT IN UNIT HOLDERS' FUND (UNAUDITED)</t>
  </si>
  <si>
    <t>Half Year Ended December 31' 2009</t>
  </si>
  <si>
    <t>Quarter Ended September 30' 2009</t>
  </si>
  <si>
    <t>Difference</t>
  </si>
  <si>
    <t>Profit on investment in Term Finance Certificates</t>
  </si>
  <si>
    <t>Income on issue and repurchase of units</t>
  </si>
  <si>
    <t>Other income</t>
  </si>
  <si>
    <t>Unrealised diminution on remeasurement of investments classified</t>
  </si>
  <si>
    <t>as financial assets at fair value through profit or loss - net</t>
  </si>
  <si>
    <t>Unrealised gain on letters of rights</t>
  </si>
  <si>
    <t>Total</t>
  </si>
  <si>
    <t>Impairment loss on equity securities classified as 'available for sale'</t>
  </si>
  <si>
    <t>Management participation fee</t>
  </si>
  <si>
    <t>Annual fee - Securities and Exchange Commission of Pakistan</t>
  </si>
  <si>
    <t>Securities transaction costs</t>
  </si>
  <si>
    <t>Financial charges</t>
  </si>
  <si>
    <t xml:space="preserve">Legal and professional charges </t>
  </si>
  <si>
    <t>Provision for Impairment loss on TFC investment</t>
  </si>
  <si>
    <t>Others</t>
  </si>
  <si>
    <t>Net  income / (loss) from operations</t>
  </si>
  <si>
    <t xml:space="preserve">Element of income and capital gains included in prices of units </t>
  </si>
  <si>
    <t xml:space="preserve">   issued less those in units redeemed</t>
  </si>
  <si>
    <t>Income before taxation</t>
  </si>
  <si>
    <t>Taxation</t>
  </si>
  <si>
    <t>Income  after taxation</t>
  </si>
  <si>
    <t>Half Year Ended</t>
  </si>
  <si>
    <t>Quarter Ended</t>
  </si>
  <si>
    <t>Net assets at the beginning</t>
  </si>
  <si>
    <t>Issue of units</t>
  </si>
  <si>
    <t>Redemption of units</t>
  </si>
  <si>
    <t xml:space="preserve">Issue of units under Cumulative Investment Plan </t>
  </si>
  <si>
    <t>Element of (income) and capital (gains) included in prices of units</t>
  </si>
  <si>
    <t xml:space="preserve">issued less those in units redeemed - transferred to income statement </t>
  </si>
  <si>
    <t>Net unrealised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</si>
  <si>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</si>
  <si>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</si>
  <si>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</si>
  <si>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</si>
  <si>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</si>
  <si>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Account Code</t>
  </si>
  <si>
    <t>Description</t>
  </si>
  <si>
    <t>Closing Balance</t>
  </si>
  <si>
    <t>Debit</t>
  </si>
  <si>
    <t>Credit</t>
  </si>
  <si>
    <t>Total:</t>
  </si>
  <si>
    <t>End of Report</t>
  </si>
  <si>
    <t>NON-CURRENT ASSETS</t>
  </si>
  <si>
    <t>DEFERRED FORMATION COST</t>
  </si>
  <si>
    <t>COST</t>
  </si>
  <si>
    <t>ADVERTISEMENT AND PUBLICITY</t>
  </si>
  <si>
    <t>OTHERS</t>
  </si>
  <si>
    <t>CURRENT ASSETS</t>
  </si>
  <si>
    <t>INVESTMENTS</t>
  </si>
  <si>
    <t>INVESTMENTS IN EQUITY SECURITIES</t>
  </si>
  <si>
    <t>AVAILABLE FOR SALE INVESTMENTS</t>
  </si>
  <si>
    <t>EQUITY INVESTMENTS</t>
  </si>
  <si>
    <t>MTM CARRYING VALUE-AFS</t>
  </si>
  <si>
    <t>UNREALIZED GAIN / (LOSS)</t>
  </si>
  <si>
    <t>BANK BALANCES</t>
  </si>
  <si>
    <t>PLS ACCOUNTS</t>
  </si>
  <si>
    <t>SEF ALLIED BANK LTD</t>
  </si>
  <si>
    <t>SEF UNITED BANK LTD</t>
  </si>
  <si>
    <t>SEF STANDARD CHARTERED BANK PAKISTAN LIMITED</t>
  </si>
  <si>
    <t>BANK AL HABIB LIMITED - KARACHI STOCK EXCHANGE BR</t>
  </si>
  <si>
    <t>ALLIED BANK LIMITED - KSE BRANCH 01-167-0007-5</t>
  </si>
  <si>
    <t>NIB MAIN BRANCH - MAIN BRANCH 1020201010143</t>
  </si>
  <si>
    <t>ARIF HABIB RUPALI BANK LTD. - MAIN BRANCH 20620-7</t>
  </si>
  <si>
    <t>RECEIVABLE AGAINST INVESTMENTS</t>
  </si>
  <si>
    <t>(Unaudited)</t>
  </si>
  <si>
    <t>(Audited)</t>
  </si>
  <si>
    <t>Income from Government Securities</t>
  </si>
  <si>
    <t>CONDENSED INTERIM STATEMENT OF ASSETS AND LIABILITIES</t>
  </si>
  <si>
    <t>Net cash (outflow) / inflow from financing activities</t>
  </si>
  <si>
    <t>------------Number of units-----------</t>
  </si>
  <si>
    <t>-----------------(Rupees)----------------</t>
  </si>
  <si>
    <t xml:space="preserve">Net Income for the period after taxation </t>
  </si>
  <si>
    <t>Net assets at the beginning of the period</t>
  </si>
  <si>
    <t xml:space="preserve">classified as 'available for sale '  </t>
  </si>
  <si>
    <t>Cash and cash equivalents at the beginning of the period</t>
  </si>
  <si>
    <t>Net decrease in cash and cash equivalents during the period</t>
  </si>
  <si>
    <t>Purchases during the period</t>
  </si>
  <si>
    <t>Market value as a percentage of investments</t>
  </si>
  <si>
    <t>Cash and cash equivalents at the end of the period</t>
  </si>
  <si>
    <t>----------------------------Rupees in '000----------------------------------</t>
  </si>
  <si>
    <t xml:space="preserve">Profit received on Bank Deposit  </t>
  </si>
  <si>
    <t>CONDENSED INTERIM INCOME STATEMENT (UNAUDITED)</t>
  </si>
  <si>
    <t>CONDENSED INTERIM STATEMENT OF COMPREHENSIVE INCOME (UNAUDITED)</t>
  </si>
  <si>
    <t>----------------------------------Rupees in '000----------------------------------</t>
  </si>
  <si>
    <t>`</t>
  </si>
  <si>
    <t>A</t>
  </si>
  <si>
    <t>B</t>
  </si>
  <si>
    <t>The annexed notes 1 to 12 form an integral part of these condensed interim financial statements.</t>
  </si>
  <si>
    <t>Unit holders' fund (as per statement attached)</t>
  </si>
  <si>
    <t>Printing and stationery expenses</t>
  </si>
  <si>
    <t>Provision for Workers' Welfare Fund</t>
  </si>
  <si>
    <t>Net income for the period before taxation</t>
  </si>
  <si>
    <t>Other comprehensive income for the period</t>
  </si>
  <si>
    <t xml:space="preserve">Unrealised appreciation/ (diminution) in the value of investments  </t>
  </si>
  <si>
    <t>classified as available for sale</t>
  </si>
  <si>
    <t xml:space="preserve">Final distribution for the year ended </t>
  </si>
  <si>
    <t xml:space="preserve">Net Income for the period before taxation </t>
  </si>
  <si>
    <t xml:space="preserve">Element of (income)/ loss and capital (gains)/ losses included in </t>
  </si>
  <si>
    <t>(Increase)/ decrease in assets</t>
  </si>
  <si>
    <t>Net cash (outflow)/ inflow from operating activities</t>
  </si>
  <si>
    <t>Unamortised formation cost</t>
  </si>
  <si>
    <t>BASIS OF PREPARATION</t>
  </si>
  <si>
    <t>Government securities - Market Treasury Bills</t>
  </si>
  <si>
    <t>Weighted Average number of units outstanding</t>
  </si>
  <si>
    <t xml:space="preserve">Management fee expense for the period </t>
  </si>
  <si>
    <t>CORRESPONDING FIGURES</t>
  </si>
  <si>
    <t>Corresponding figures have been rearranged and reclassified wherever necessary, for the purpose of comparison. No significant reclassification were made during the current period.</t>
  </si>
  <si>
    <t xml:space="preserve">Element of income/ (loss) and capital gains/ (losses) included in </t>
  </si>
  <si>
    <t>Details of the transactions with connected persons are as follows:</t>
  </si>
  <si>
    <t>Undistributed income brought forward comprising:</t>
  </si>
  <si>
    <t>CASH FLOWS FROM FINANCING ACTIVITIES</t>
  </si>
  <si>
    <t>Unrealised income</t>
  </si>
  <si>
    <t>Receivable against sale of investments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</si>
  <si>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</si>
  <si>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t>
  </si>
  <si>
    <t>Percentage of paid-up capital of the investee company held</t>
  </si>
  <si>
    <t>WORKERS' WELFARE FUND</t>
  </si>
  <si>
    <t>Quarter ended September30, 2010</t>
  </si>
  <si>
    <t>-------------------- (Rupees '000) --------------------</t>
  </si>
  <si>
    <t>1 Rs diff as per tb</t>
  </si>
  <si>
    <t>Issue of bonus units</t>
  </si>
  <si>
    <t>1 unit difference in redemption</t>
  </si>
  <si>
    <t xml:space="preserve">Net element of (income) / loss and capital (gains) / losses included </t>
  </si>
  <si>
    <t>in prices of units issued less those in units redeemed</t>
  </si>
  <si>
    <t>Net unrealised diminution in the fair value of investments classified as</t>
  </si>
  <si>
    <t>'available for sale'</t>
  </si>
  <si>
    <t>Other net income for the period</t>
  </si>
  <si>
    <t>Capital Gain on sale of investments</t>
  </si>
  <si>
    <t>Other Receivables</t>
  </si>
  <si>
    <t>Market Value of Investments</t>
  </si>
  <si>
    <t xml:space="preserve">WORKING OF MOVEMENT IN UNIT HOLDER'S FUND - QUARTER </t>
  </si>
  <si>
    <t xml:space="preserve">WORKING OF MOVEMENT IN CASH FLOW - QUARTER </t>
  </si>
  <si>
    <t xml:space="preserve">WORKING OF MOVEMENT IN INCOME STATEMENT - QUARTER </t>
  </si>
  <si>
    <t>C=A-B</t>
  </si>
  <si>
    <t xml:space="preserve">WORKING OFSTATEMENT OF COMPREHENSIVE INCOME  - QUARTER </t>
  </si>
  <si>
    <t xml:space="preserve">WORKING OF INTERIM DISTRIBUTION STATEMENT  - QUARTER </t>
  </si>
  <si>
    <t>Custodian charges payable</t>
  </si>
  <si>
    <t>Less: Carrying Value Net of Impairment</t>
  </si>
  <si>
    <t>Formation costs payable to management company</t>
  </si>
  <si>
    <t>Income from government securities</t>
  </si>
  <si>
    <t>---Rupees in '000---</t>
  </si>
  <si>
    <t>------------------------Number of Shares------------------------</t>
  </si>
  <si>
    <t>Half Year 
Ended 
December 
31, 2012</t>
  </si>
  <si>
    <t>FOR THE HALF YEAR AND QUARTER ENDED DECEMBER 31, 2012</t>
  </si>
  <si>
    <t>Quarter 
Ended 
December 
31, 2012</t>
  </si>
  <si>
    <t xml:space="preserve">             [2011: Rs 11.50 per unit] </t>
  </si>
  <si>
    <t>Sindh Sales Tax on Management Fee</t>
  </si>
  <si>
    <t>Sindh Sales Tax on Remuneration of Management Fee</t>
  </si>
  <si>
    <t>Half year ended December
 31, 2012</t>
  </si>
  <si>
    <t>Quarter ended September
30, 2012</t>
  </si>
  <si>
    <t>Quarter ended December
31, 2012</t>
  </si>
  <si>
    <t>Quarter Ended
December
30, 2012</t>
  </si>
  <si>
    <t>Quarter 
Ended 
September 
31, 2012</t>
  </si>
  <si>
    <r>
      <t xml:space="preserve">December 31, 2012: Rs </t>
    </r>
    <r>
      <rPr>
        <sz val="8"/>
        <color rgb="FFFF0000"/>
        <rFont val="Arial"/>
        <family val="2"/>
      </rPr>
      <t>******</t>
    </r>
    <r>
      <rPr>
        <sz val="8"/>
        <rFont val="Arial"/>
        <family val="2"/>
      </rPr>
      <t xml:space="preserve"> per unit (2011: 11.50 per unit)</t>
    </r>
  </si>
  <si>
    <t>Quarter 
Ended 
September
30, 2012</t>
  </si>
  <si>
    <t>Quarter 
Ended 
December
30, 2012</t>
  </si>
  <si>
    <t xml:space="preserve">Final distribution by issue of bonus shares: Rs 4.65 per unit </t>
  </si>
  <si>
    <t>prices of units issued less those in units redeemed - Net</t>
  </si>
  <si>
    <t>classified as 'available for sale'</t>
  </si>
  <si>
    <t>Payable against purchase of investments</t>
  </si>
  <si>
    <t>Net cash generated from operating activities</t>
  </si>
  <si>
    <t>Net cash used in financing activities</t>
  </si>
  <si>
    <t>The core objective of the Fund is to take advantage of market conditions, creating an opportunity for investors to achieve superior returns in the long run by acquiring a selection of equity securities of the Eligible Stocks and write Put Options in favour of foreign investors and / or local investors as may be allowed by the Securities and Exchange Commission of Pakistan, on the guarantee of the Government of Pakistan. The Eligible Stocks comprise of the following companies:</t>
  </si>
  <si>
    <t>Quarter ended 
December 31,</t>
  </si>
  <si>
    <t xml:space="preserve">Net unrealised appreciation / (diminution) in the value of investments </t>
  </si>
  <si>
    <t>Other net income / (loss) for the period after taxation</t>
  </si>
  <si>
    <t>Sindh Sales Tax on remuneration of Management Company</t>
  </si>
  <si>
    <t>Net (decrease) / increase in cash and cash equivalents during the period</t>
  </si>
  <si>
    <t>of investments classified as 'available for sale'</t>
  </si>
  <si>
    <t xml:space="preserve">Element of (income) / loss and capital (gains) / losses included in </t>
  </si>
  <si>
    <t>Decrease / (increase) in assets</t>
  </si>
  <si>
    <t xml:space="preserve">Net unrealised appreciation / (diminution) on remeasurement </t>
  </si>
  <si>
    <t xml:space="preserve">Net unrealised appreciation in fair value of investments at the </t>
  </si>
  <si>
    <t>Amounts outstanding as at period / year end</t>
  </si>
  <si>
    <t>Half Year 
Ended 
December 
31, 2013</t>
  </si>
  <si>
    <t>Legal &amp; professional charges</t>
  </si>
  <si>
    <t>Mutual Fund Rating Fee</t>
  </si>
  <si>
    <t xml:space="preserve">Element of income / (loss) and capital gains / (losses) included in </t>
  </si>
  <si>
    <t xml:space="preserve">         prices of units issued less those in units redeemed - net </t>
  </si>
  <si>
    <t xml:space="preserve">Earnings per unit </t>
  </si>
  <si>
    <t>2014</t>
  </si>
  <si>
    <t>Listed equity securities- available for sale</t>
  </si>
  <si>
    <t xml:space="preserve">Name of the investee 
company </t>
  </si>
  <si>
    <r>
      <t xml:space="preserve">Earnings per unit-basic and diluted                            </t>
    </r>
    <r>
      <rPr>
        <b/>
        <i/>
        <sz val="8"/>
        <rFont val="Arial"/>
        <family val="2"/>
      </rPr>
      <t>Rupees</t>
    </r>
  </si>
  <si>
    <t>Nine Months 
Ended 
Mar 
31, 2014</t>
  </si>
  <si>
    <t>Nine Month 
Ended 
March 
31, 2014</t>
  </si>
  <si>
    <t>DIVIDEND &amp; PROFIT RECEIVABLE</t>
  </si>
  <si>
    <t>Dividend Receivable</t>
  </si>
  <si>
    <t>Profit Receivable</t>
  </si>
  <si>
    <t>ACCRUED EXPENSES &amp; OTHER LIABILITIES</t>
  </si>
  <si>
    <t>The Finance Act 2008 introduced an amendment to the Workers' Welfare Fund Ordinance, 1971 (WWF Ordinance). As a result of this amendment it may be construed that all Collective Investment Schemes / mutual funds (CISs) whose income exceeds Rs. 0.5 million in a tax year, have been brought within the scope of the WWF Ordinance, thus rendering them liable to pay contribution to WWF at the rate of two percent of their accounting or taxable income, whichever is higher. In this regard, a constitutional petition has been filed by certain CISs through their trustees in the Honorable High Court of Sindh (the Court), challenging the applicability of WWF to the CISs, which is pending adjudication.</t>
  </si>
  <si>
    <t>Subsequent to the year ended June 30, 2011, a clarification was issued by the Ministry of Labour and Manpower (the Ministry) which stated that mutual funds are not liable to contribute to WWF on the basis of their income. However, on December 14, 2010, the Ministry filed its response against the constitutional petition requesting the Court to dismiss the petition. According to the legal counsel who is handling the case there is a contradiction between the aforementioned clarification issued by the Ministry and the response filed by the Ministry in Court.</t>
  </si>
  <si>
    <t>Federal Excise Duty on Management Company Remunaration</t>
  </si>
  <si>
    <t>Bonus shares received during the period</t>
  </si>
  <si>
    <t>Sales during the period</t>
  </si>
  <si>
    <t>----------------------- % --------------------------</t>
  </si>
  <si>
    <t>The Fund is an open-ended mutual fund. Initially the units were offered to the core investor at Rs. 50 per unit which is the management Company.</t>
  </si>
  <si>
    <t>Investment held in the Fund</t>
  </si>
  <si>
    <t>EPU-Outstanding</t>
  </si>
  <si>
    <t>CASH FLOW STATEMENT (UNAUDITED)</t>
  </si>
  <si>
    <t>STATEMENT OF MOVEMENT IN UNIT HOLDERS' FUND (UNAUDITED)</t>
  </si>
  <si>
    <t>September 30, 2015</t>
  </si>
  <si>
    <t>June 30, 
2015</t>
  </si>
  <si>
    <t>-----------September 30-----------</t>
  </si>
  <si>
    <t>2015</t>
  </si>
  <si>
    <t>-----------(Unaudited)------------</t>
  </si>
  <si>
    <t>----------Rupees in '000---------</t>
  </si>
  <si>
    <t>Sindh Sales Tax on remuneration of Trustee</t>
  </si>
  <si>
    <t>Gain on sale of investments-net</t>
  </si>
  <si>
    <t>------------------September 30--------------------</t>
  </si>
  <si>
    <t>------------------(Unaudited)-------------------</t>
  </si>
  <si>
    <t>-------------------Rupees in '000-------------------</t>
  </si>
  <si>
    <t>Undistributed income carried forward - realized</t>
  </si>
  <si>
    <t>Undistributed income brought forward- realized</t>
  </si>
  <si>
    <t>Issue of Nil units (2014:  Nil units)</t>
  </si>
  <si>
    <t>Redemption of Nil units (2014: 51,500,000 units)</t>
  </si>
  <si>
    <t xml:space="preserve">Element of income / (loss) and capital gains / (losses) included </t>
  </si>
  <si>
    <t>in prices of units issued less those in units redeemed - net</t>
  </si>
  <si>
    <t>-</t>
  </si>
  <si>
    <t>amount representing loss transferred to income statement</t>
  </si>
  <si>
    <t>amount representing (income) transferred to distribution statement</t>
  </si>
  <si>
    <t>Element of income and capital gains included in the prices of units</t>
  </si>
  <si>
    <t>issued less those in units redeemed - amount representing</t>
  </si>
  <si>
    <t xml:space="preserve">    income/(loss) that form part of unit holders' Fund-net</t>
  </si>
  <si>
    <t>2.1.1</t>
  </si>
  <si>
    <t>This condensed interim financial information is being submitted to the unit holders as required under regulation 38(g) of the Non-Banking Finance Companies and Notified Entities Regulations, 2008 (NBFC Regulations).</t>
  </si>
  <si>
    <t>.</t>
  </si>
  <si>
    <t>2.1.2</t>
  </si>
  <si>
    <t>The disclosures made in these condensed interim financial statements have, however, been limited based on the requirements of the International Accounting Standard 34: "Interim Financial Reporting".</t>
  </si>
  <si>
    <t>2.1.3</t>
  </si>
  <si>
    <t>These condensed interim financial statements have been prepared using the same accounting policies which were applied in the preparation of the annual financial statements of the Fund for the year ended June 30,2015.</t>
  </si>
  <si>
    <t>September 30,2015</t>
  </si>
  <si>
    <t>June 30, 2015</t>
  </si>
  <si>
    <t>------------September 30------------</t>
  </si>
  <si>
    <t>------------(Unaudited)------------</t>
  </si>
  <si>
    <t>---------Rupees in '000----------</t>
  </si>
  <si>
    <t>Federal Excise Duty</t>
  </si>
  <si>
    <t xml:space="preserve">Printing charges </t>
  </si>
  <si>
    <t xml:space="preserve">Brokerage </t>
  </si>
  <si>
    <t>There were no contingencies and commitments outstanding as at September 30, 2015 and June 30, 2015.</t>
  </si>
  <si>
    <t>As at July 1, 2015</t>
  </si>
  <si>
    <t>As at September 30, 2015</t>
  </si>
  <si>
    <t>Carrying value as at September 30, 2015</t>
  </si>
  <si>
    <t>Market value as at September 30, 2015</t>
  </si>
  <si>
    <t>COMMERCIAL BANKS</t>
  </si>
  <si>
    <t>National Bank of Pakistan Limited</t>
  </si>
  <si>
    <t>ELECTRICITY</t>
  </si>
  <si>
    <t>Kot Addu Power Company Limited</t>
  </si>
  <si>
    <t>OIL &amp; GAS MARKETING COMPANIES</t>
  </si>
  <si>
    <t>Pakistan State Oil Company Limited</t>
  </si>
  <si>
    <t>Sui Northern Gas Pipelines Limited</t>
  </si>
  <si>
    <t>Sui Southern Gas Company Limited</t>
  </si>
  <si>
    <t>OIL &amp; GAS EXPLORATION COMPANIES</t>
  </si>
  <si>
    <t>Oil &amp; Gas Development Company Limited</t>
  </si>
  <si>
    <t>Pakistan Petroleum Limited</t>
  </si>
  <si>
    <t>TECHNOLOGY &amp; COMMUNICATION</t>
  </si>
  <si>
    <t>Pakistan Telecommunication Company Limited</t>
  </si>
  <si>
    <t>AS AT SEPTEMBER 30, 2015</t>
  </si>
  <si>
    <t xml:space="preserve">       [Units held 15,041,965 (June 30, 2015: 15,041,965 units)]</t>
  </si>
  <si>
    <t xml:space="preserve">The details of significant transactions carried out by the Fund with connected persons and balances with them at the period end are as follows: </t>
  </si>
  <si>
    <t>During the year ended June 30, 2012, the Honorable Lahore High Court (LHC) in a Constitutional Petition relating to the amendments brought in the WWF Ordinance, 1971 through the Finance Act, 2006, and the Finance Act, 2008, had declared the said amendments as unlawful and unconstitutional. In March 2013, a larger bench of the Sindh High Court (SHC) passed an order declaring that the amendments introduced in the WWF Ordinance, 1971 through the Finance Act 2006 and 2008 respectively do not suffer from any constitutional or legal infirmity. However, the Honourable High Court of Sindh has not addressed the other amendments made in the WWF Ordinance 1971 about applicability of WWF to the CISs which is still pending before the Court. Without prejudice to the above, the Management Company, as a matter of abundant caution, has decided to retain the provision for WWF amounting to Rs 388.781 million in these financial statements. Had the same not been made the net asset value per unit of the Fund would have been higher by Rs 2.58 per unit.</t>
  </si>
  <si>
    <t>As per requirement of Finance Act, 2013, Federal Excise Duty (FED) at the rate of 16% on the remunaration of the Management Company has been applied effective 13 June 2013. The Management Company is of view that since the remunaration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with effect from 13 June 2013, aggregating to Rs. 55.936 million. Had the provision not been made, the net assets value (NAV) per unit of the Fund as at 30 September 2015 whould have been higher by Rs. 0.37 per unit.</t>
  </si>
  <si>
    <t>Pakistan Credit Rating Agency Limited (PACRA) has assigned "1-star" rating based on the performance during the twelve months ended June 30, 2015 and "1-star" long term rating based on the performance during the thirty six months ended June 30, 2015. PACRA has assigned an asset manager rating of "AM2" to the Management Company.</t>
  </si>
  <si>
    <t>Payment against redemption of units</t>
  </si>
  <si>
    <t>FOR THE QUARTER ENDED SEPTEMBER 30, 2015</t>
  </si>
  <si>
    <t>The income of the Fund is exempt from income tax under Clause 99 of Part I of the Second Schedule to the Income Tax Ordinance, 2001 if not less than 90 percent of its accounting income for the year, as reduced by capital gains, whether realised or unrealised, is distributed amongst the unit holders. The Fund has not recorded provision for taxation as the management company intends to distribute at least 90 percent of the Fund's accounting income for the year ending June 30, 2015 as reduced by capital gains (whether realised or unrealised) to its unit holders.</t>
  </si>
  <si>
    <t>Sindh Sales Tax payable</t>
  </si>
  <si>
    <t>The NIT - State Enterprise Fund (the Fund) was established under a Trust deed executed between National Investment Trust Limited (NITL) as Management Company and Central Depository Company of Pakistan Limited (CDC) as Trustee. The Fund was approved by the Securities and Exchange Commission of Pakistan (SECP) on October 22, 2008 in accordance with the Non-Banking Finance Companies (Establishment and Regulation) Rules, 2003 (NBFC Rules) and the trust deed was executed on October 24, 2008. The constitutive document of the Fund is yet to be amended by the Management Company to categorise the Fund in accordance with the requirements of circular 7 of 2009 dated 6 March 2009.</t>
  </si>
  <si>
    <t>Investments include securities with market value aggregating to Rs 507.740 million (June 30, 2015: Rs.670.740 million) which have been pledged with National Clearing Company of Pakistan Limited for guaranteeing settlement of the Fund's trades in terms of Circular No. 11 dated October 23, 2007 issued by the Securities and Exchange Commission of Pakistan.</t>
  </si>
  <si>
    <t xml:space="preserve">Unrealised (diminution) / appreciation  in the value of investments  </t>
  </si>
  <si>
    <t xml:space="preserve">     [Rs. 17.08 per unit (2014: Rs. 23.50 per unit)]</t>
  </si>
  <si>
    <t xml:space="preserve">     [Rs. 13.21 per unit (2014: Rs. 22.45 per unit)]</t>
  </si>
  <si>
    <t xml:space="preserve">Net unrealised appreciation / (diminution) during the period </t>
  </si>
  <si>
    <t xml:space="preserve">beginning of the period </t>
  </si>
  <si>
    <t>This condensed interim financial information was authorised for issue on October 22, 2015 by the Board of Directors of the Management Company.</t>
  </si>
  <si>
    <t>The annexed notes 1 to 12 form an integral part of this condensed interim financial information.</t>
  </si>
  <si>
    <t>NOTES TO AND FORMING PART OF THE CONDENSED INTERIM FINANCIAL INFORMATION (UNAUDITED)</t>
  </si>
  <si>
    <t xml:space="preserve">              '-sd-                                                                            -sd-                                                                            -sd-</t>
  </si>
  <si>
    <t xml:space="preserve">           '-sd-                                                                              -sd-                                                                            -sd-</t>
  </si>
  <si>
    <t xml:space="preserve">             '-sd-                                                                              -sd-                                                                            -sd-</t>
  </si>
  <si>
    <t xml:space="preserve">             '-sd-                                                                              -sd-                                                                           -sd-</t>
  </si>
  <si>
    <t xml:space="preserve">             '-sd-                                                                             -sd-                                                                            -sd-</t>
  </si>
  <si>
    <t xml:space="preserve">               '-sd-                                                                         -sd-                                                                               -sd-</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</si>
</sst>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gt;1]\ &quot;Pk of &quot;\ #;[=1]\ &quot;Each&quot;;\ 0.000\ &quot; km&quot;"/>
    <numFmt numFmtId="168" formatCode="&quot; $&quot;* #,##0.00_ ;"/>
    <numFmt numFmtId="169" formatCode="_ * #,##0.00_)&quot;F&quot;_ ;_ * \(#,##0.00\)&quot;F&quot;_ ;_ * &quot;-&quot;??_)&quot;F&quot;_ ;_ @_ "/>
    <numFmt numFmtId="170" formatCode="_([$€-2]* #,##0.00_);_([$€-2]* \(#,##0.00\);_([$€-2]* &quot;-&quot;??_)"/>
    <numFmt numFmtId="171" formatCode="General_)"/>
    <numFmt numFmtId="172" formatCode="_-&quot;$&quot;* #,##0_-;\-&quot;$&quot;* #,##0_-;_-&quot;$&quot;* &quot;-&quot;_-;_-@_-"/>
    <numFmt numFmtId="173" formatCode="_-&quot;$&quot;* #,##0.00_-;\-&quot;$&quot;* #,##0.00_-;_-&quot;$&quot;* &quot;-&quot;??_-;_-@_-"/>
    <numFmt numFmtId="174" formatCode="&quot;$&quot;##,##0_);[Red]\(&quot;$&quot;#,##0\)"/>
    <numFmt numFmtId="175" formatCode="\£\ #,##0_);[Red]\(\£\ #,##0\)"/>
    <numFmt numFmtId="176" formatCode="\¥\ #,##0_);[Red]\(\¥\ #,##0\)"/>
    <numFmt numFmtId="177" formatCode="\•\ \ @"/>
    <numFmt numFmtId="178" formatCode="\ \ _•\–\ \ \ \ @"/>
    <numFmt numFmtId="179" formatCode="_-* #,##0\ _P_t_s_-;\-* #,##0\ _P_t_s_-;_-* &quot;-&quot;\ _P_t_s_-;_-@_-"/>
    <numFmt numFmtId="180" formatCode="_-* #,##0.00\ _P_t_s_-;\-* #,##0.00\ _P_t_s_-;_-* &quot;-&quot;??\ _P_t_s_-;_-@_-"/>
    <numFmt numFmtId="181" formatCode="\I\n\t\i\a\l\ \c\a\p"/>
    <numFmt numFmtId="182" formatCode="_-* #,##0\ _F_-;\-* #,##0\ _F_-;_-* &quot;-&quot;\ _F_-;_-@_-"/>
    <numFmt numFmtId="183" formatCode="_-* #,##0.00\ _F_-;\-* #,##0.00\ _F_-;_-* &quot;-&quot;??\ _F_-;_-@_-"/>
    <numFmt numFmtId="184" formatCode="mm/dd/yy"/>
    <numFmt numFmtId="185" formatCode="#,##0.00;[Red]\(#,##0.00\)"/>
    <numFmt numFmtId="186" formatCode="_ * #,##0.00_ ;_ * \-#,##0.00_ ;_ * &quot;-&quot;??_ ;_ @_ "/>
    <numFmt numFmtId="187" formatCode="_ * #,##0_ ;_ * \-#,##0_ ;_ * &quot;-&quot;_ ;_ @_ "/>
    <numFmt numFmtId="188" formatCode="0.0"/>
    <numFmt numFmtId="189" formatCode="[$-409]mmmm\ d\,\ yyyy;@"/>
    <numFmt numFmtId="190" formatCode="_-* #,##0_-;\-* #,##0_-;_-* &quot;-&quot;??_-;_-@_-"/>
    <numFmt numFmtId="191" formatCode="00000"/>
    <numFmt numFmtId="192" formatCode="#,##0_);\(#,##0\);_(* &quot;-&quot;?_);_(@_)"/>
    <numFmt numFmtId="193" formatCode="#,##0.00_);\(#,##0.00\);_(* &quot;-&quot;?_);_(@_)"/>
    <numFmt numFmtId="194" formatCode="_(* #,##0.0000_);_(* \(#,##0.0000\);_(* &quot;-&quot;??_);_(@_)"/>
    <numFmt numFmtId="195" formatCode="0.0%"/>
    <numFmt numFmtId="196" formatCode="_(* #,##0.0_);_(* \(#,##0.0\);_(* &quot;-&quot;?_);@_)"/>
    <numFmt numFmtId="197" formatCode="_(* #,##0.000_);_(* \(#,##0.000\);_(* &quot;-&quot;??_);_(@_)"/>
    <numFmt numFmtId="198" formatCode="_(* #,##0.00000_);_(* \(#,##0.00000\);_(* &quot;-&quot;??_);_(@_)"/>
    <numFmt numFmtId="199" formatCode="#,##0_);\(#,##0\);_(* &quot;-&quot;??_);_(@_)"/>
    <numFmt numFmtId="200" formatCode="_(* #,##0.0_);_(* \(#,##0.0\);_(* &quot;-&quot;??_);_(@_)"/>
    <numFmt numFmtId="201" formatCode="#,##0.00&quot; $&quot;;[Red]\-#,##0.00&quot; $&quot;"/>
    <numFmt numFmtId="202" formatCode="0.00_);\(0.00\)"/>
  </numFmts>
  <fonts count="94">
    <font>
      <sz val="12"/>
      <name val="Times New Roman"/>
      <family val="1"/>
    </font>
    <font>
      <sz val="11"/>
      <color theme="1"/>
      <name val="Calibri"/>
      <family val="2"/>
      <scheme val="minor"/>
    </font>
    <font>
      <sz val="11"/>
      <color theme="1"/>
      <name val="Calibri"/>
      <family val="2"/>
      <scheme val="minor"/>
    </font>
    <font>
      <sz val="10"/>
      <name val="Arial"/>
      <family val="2"/>
    </font>
    <font>
      <sz val="10"/>
      <name val="Helv"/>
      <charset val="204"/>
    </font>
    <font>
      <sz val="12"/>
      <name val="Times New Roman"/>
      <family val="1"/>
    </font>
    <font>
      <sz val="11"/>
      <color indexed="8"/>
      <name val="Calibri"/>
      <family val="2"/>
    </font>
    <font>
      <sz val="11"/>
      <color indexed="9"/>
      <name val="Calibri"/>
      <family val="2"/>
    </font>
    <font>
      <sz val="10"/>
      <name val="ＭＳ Ｐゴシック"/>
      <family val="3"/>
      <charset val="128"/>
    </font>
    <font>
      <sz val="11"/>
      <color indexed="20"/>
      <name val="Calibri"/>
      <family val="2"/>
    </font>
    <font>
      <sz val="12"/>
      <name val="Tms Rmn"/>
    </font>
    <font>
      <b/>
      <sz val="12"/>
      <name val="Times New Roman"/>
      <family val="1"/>
    </font>
    <font>
      <sz val="8"/>
      <name val="Arial"/>
      <family val="2"/>
    </font>
    <font>
      <b/>
      <sz val="11"/>
      <color indexed="52"/>
      <name val="Calibri"/>
      <family val="2"/>
    </font>
    <font>
      <b/>
      <sz val="11"/>
      <color indexed="9"/>
      <name val="Calibri"/>
      <family val="2"/>
    </font>
    <font>
      <sz val="10"/>
      <name val="MS Sans Serif"/>
      <family val="2"/>
    </font>
    <font>
      <sz val="12"/>
      <name val="Helv"/>
    </font>
    <font>
      <sz val="10"/>
      <color indexed="8"/>
      <name val="Arial"/>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2"/>
      <name val="Arial"/>
      <family val="2"/>
    </font>
    <font>
      <sz val="10"/>
      <color indexed="16"/>
      <name val="MS Serif"/>
      <family val="1"/>
    </font>
    <font>
      <i/>
      <sz val="11"/>
      <color indexed="23"/>
      <name val="Calibri"/>
      <family val="2"/>
    </font>
    <font>
      <b/>
      <sz val="9"/>
      <color indexed="20"/>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9"/>
      <name val="Times New Roman"/>
      <family val="1"/>
    </font>
    <font>
      <sz val="11"/>
      <color indexed="52"/>
      <name val="Calibri"/>
      <family val="2"/>
    </font>
    <font>
      <sz val="10"/>
      <name val="Times New Roman"/>
      <family val="1"/>
    </font>
    <font>
      <sz val="11"/>
      <color indexed="60"/>
      <name val="Calibri"/>
      <family val="2"/>
    </font>
    <font>
      <sz val="8"/>
      <color indexed="18"/>
      <name val="Arial"/>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sz val="8"/>
      <name val="Helv"/>
    </font>
    <font>
      <b/>
      <sz val="12"/>
      <color indexed="8"/>
      <name val="Barclays Serif"/>
      <family val="2"/>
    </font>
    <font>
      <b/>
      <sz val="12"/>
      <name val="Albertus Medium"/>
      <family val="2"/>
    </font>
    <font>
      <b/>
      <sz val="10"/>
      <name val="Times New Roman"/>
      <family val="1"/>
    </font>
    <font>
      <b/>
      <sz val="8"/>
      <color indexed="8"/>
      <name val="Helv"/>
    </font>
    <font>
      <b/>
      <sz val="18"/>
      <color indexed="56"/>
      <name val="Cambria"/>
      <family val="2"/>
    </font>
    <font>
      <b/>
      <sz val="11"/>
      <color indexed="8"/>
      <name val="Calibri"/>
      <family val="2"/>
    </font>
    <font>
      <sz val="9"/>
      <name val="Arial"/>
      <family val="2"/>
    </font>
    <font>
      <sz val="11"/>
      <color indexed="10"/>
      <name val="Calibri"/>
      <family val="2"/>
    </font>
    <font>
      <b/>
      <sz val="9"/>
      <name val="Arial"/>
      <family val="2"/>
    </font>
    <font>
      <i/>
      <sz val="9"/>
      <name val="Arial"/>
      <family val="2"/>
    </font>
    <font>
      <sz val="9"/>
      <color indexed="10"/>
      <name val="Arial"/>
      <family val="2"/>
    </font>
    <font>
      <sz val="8"/>
      <name val="Times New Roman"/>
      <family val="1"/>
    </font>
    <font>
      <b/>
      <sz val="9"/>
      <color indexed="10"/>
      <name val="Arial"/>
      <family val="2"/>
    </font>
    <font>
      <b/>
      <sz val="8"/>
      <name val="Arial"/>
      <family val="2"/>
    </font>
    <font>
      <b/>
      <sz val="9"/>
      <color indexed="9"/>
      <name val="Arial"/>
      <family val="2"/>
    </font>
    <font>
      <sz val="9"/>
      <color indexed="9"/>
      <name val="Arial"/>
      <family val="2"/>
    </font>
    <font>
      <b/>
      <sz val="9"/>
      <color indexed="8"/>
      <name val="Arial"/>
      <family val="2"/>
    </font>
    <font>
      <b/>
      <sz val="8"/>
      <color indexed="81"/>
      <name val="Tahoma"/>
      <family val="2"/>
    </font>
    <font>
      <sz val="8"/>
      <color indexed="81"/>
      <name val="Tahoma"/>
      <family val="2"/>
    </font>
    <font>
      <sz val="11"/>
      <name val="Times New Roman"/>
      <family val="1"/>
    </font>
    <font>
      <sz val="10"/>
      <name val="Arial"/>
      <family val="2"/>
    </font>
    <font>
      <sz val="12"/>
      <name val="Times New Roman"/>
      <family val="1"/>
    </font>
    <font>
      <sz val="10"/>
      <name val="Times New Roman"/>
      <family val="1"/>
    </font>
    <font>
      <b/>
      <i/>
      <sz val="9"/>
      <name val="Arial"/>
      <family val="2"/>
    </font>
    <font>
      <b/>
      <sz val="10"/>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b/>
      <sz val="8"/>
      <color indexed="10"/>
      <name val="Arial"/>
      <family val="2"/>
    </font>
    <font>
      <b/>
      <sz val="8"/>
      <name val="Times New Roman"/>
      <family val="1"/>
    </font>
    <font>
      <sz val="8"/>
      <color rgb="FFFF0000"/>
      <name val="Arial"/>
      <family val="2"/>
    </font>
    <font>
      <b/>
      <sz val="6"/>
      <name val="Arial Narrow"/>
      <family val="2"/>
    </font>
    <font>
      <sz val="6"/>
      <name val="Arial Narrow"/>
      <family val="2"/>
    </font>
    <font>
      <sz val="9"/>
      <color indexed="8"/>
      <name val="Arial"/>
      <family val="2"/>
    </font>
    <font>
      <sz val="6"/>
      <name val="Times New Roman"/>
      <family val="1"/>
    </font>
    <font>
      <b/>
      <i/>
      <sz val="8"/>
      <name val="Arial"/>
      <family val="2"/>
    </font>
    <font>
      <sz val="10"/>
      <name val="HelmetCondensed"/>
    </font>
    <font>
      <sz val="7.5"/>
      <name val="Arial"/>
      <family val="2"/>
    </font>
    <font>
      <sz val="11"/>
      <name val="Garamond"/>
      <family val="1"/>
    </font>
    <font>
      <b/>
      <sz val="11"/>
      <name val="Garamond"/>
      <family val="1"/>
    </font>
    <font>
      <b/>
      <i/>
      <sz val="11"/>
      <name val="Garamond"/>
      <family val="1"/>
    </font>
    <font>
      <b/>
      <sz val="7"/>
      <name val="Calibri"/>
      <family val="2"/>
      <scheme val="minor"/>
    </font>
    <font>
      <sz val="6"/>
      <name val="Calibri"/>
      <family val="2"/>
      <scheme val="minor"/>
    </font>
    <font>
      <b/>
      <sz val="6"/>
      <name val="Times New Roman"/>
      <family val="1"/>
    </font>
    <font>
      <b/>
      <sz val="6"/>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3"/>
        <bgColor indexed="64"/>
      </patternFill>
    </fill>
    <fill>
      <patternFill patternType="solid">
        <fgColor indexed="44"/>
        <bgColor indexed="64"/>
      </patternFill>
    </fill>
    <fill>
      <patternFill patternType="solid">
        <fgColor indexed="12"/>
        <bgColor indexed="64"/>
      </patternFill>
    </fill>
    <fill>
      <patternFill patternType="solid">
        <fgColor indexed="15"/>
        <bgColor indexed="64"/>
      </patternFill>
    </fill>
    <fill>
      <patternFill patternType="solid">
        <fgColor indexed="4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8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5" fillId="0" borderId="0" applyFont="0" applyFill="0" applyBorder="0" applyAlignment="0" applyProtection="0"/>
    <xf numFmtId="176" fontId="5"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84" fontId="8" fillId="0" borderId="1" applyFon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43" fontId="3" fillId="0" borderId="0" applyFont="0" applyFill="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0" borderId="0" applyNumberFormat="0" applyFill="0" applyBorder="0" applyAlignment="0" applyProtection="0"/>
    <xf numFmtId="0" fontId="11" fillId="0" borderId="2" applyNumberFormat="0" applyFill="0" applyAlignment="0" applyProtection="0"/>
    <xf numFmtId="49" fontId="74" fillId="0" borderId="0" applyFont="0" applyFill="0" applyBorder="0" applyAlignment="0" applyProtection="0">
      <alignment horizontal="left"/>
    </xf>
    <xf numFmtId="196" fontId="54" fillId="0" borderId="0" applyAlignment="0" applyProtection="0"/>
    <xf numFmtId="195" fontId="12" fillId="0" borderId="0" applyFill="0" applyBorder="0" applyAlignment="0" applyProtection="0"/>
    <xf numFmtId="49" fontId="12" fillId="0" borderId="0" applyNumberFormat="0" applyAlignment="0" applyProtection="0">
      <alignment horizontal="left"/>
    </xf>
    <xf numFmtId="49" fontId="75" fillId="0" borderId="3" applyNumberFormat="0" applyAlignment="0" applyProtection="0">
      <alignment horizontal="left" wrapText="1"/>
    </xf>
    <xf numFmtId="49" fontId="75" fillId="0" borderId="0" applyNumberFormat="0" applyAlignment="0" applyProtection="0">
      <alignment horizontal="left" wrapText="1"/>
    </xf>
    <xf numFmtId="49" fontId="76" fillId="0" borderId="0" applyAlignment="0" applyProtection="0">
      <alignment horizontal="left"/>
    </xf>
    <xf numFmtId="177" fontId="5" fillId="0" borderId="0" applyFont="0" applyFill="0" applyBorder="0" applyAlignment="0" applyProtection="0"/>
    <xf numFmtId="169" fontId="12" fillId="0" borderId="0" applyFill="0" applyBorder="0" applyAlignment="0"/>
    <xf numFmtId="0" fontId="13" fillId="20" borderId="4" applyNumberFormat="0" applyAlignment="0" applyProtection="0"/>
    <xf numFmtId="0" fontId="13" fillId="20" borderId="4" applyNumberFormat="0" applyAlignment="0" applyProtection="0"/>
    <xf numFmtId="0" fontId="13" fillId="20" borderId="4" applyNumberFormat="0" applyAlignment="0" applyProtection="0"/>
    <xf numFmtId="0" fontId="14" fillId="21" borderId="5" applyNumberFormat="0" applyAlignment="0" applyProtection="0"/>
    <xf numFmtId="0" fontId="14" fillId="21" borderId="5" applyNumberFormat="0" applyAlignment="0" applyProtection="0"/>
    <xf numFmtId="0" fontId="14" fillId="21" borderId="5" applyNumberFormat="0" applyAlignment="0" applyProtection="0"/>
    <xf numFmtId="43" fontId="3"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lignment vertical="top"/>
    </xf>
    <xf numFmtId="43" fontId="3" fillId="0" borderId="0" applyFont="0" applyFill="0" applyBorder="0" applyAlignment="0" applyProtection="0"/>
    <xf numFmtId="166" fontId="18"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171" fontId="19" fillId="0" borderId="0" applyFill="0" applyBorder="0">
      <alignment horizontal="left"/>
    </xf>
    <xf numFmtId="0" fontId="20" fillId="22" borderId="0" applyFill="0" applyBorder="0"/>
    <xf numFmtId="0" fontId="21" fillId="0" borderId="0" applyNumberFormat="0" applyAlignment="0">
      <alignment horizontal="left"/>
    </xf>
    <xf numFmtId="44" fontId="3" fillId="0" borderId="0" applyFont="0" applyFill="0" applyBorder="0" applyAlignment="0" applyProtection="0"/>
    <xf numFmtId="178" fontId="5" fillId="0" borderId="0" applyFont="0" applyFill="0" applyBorder="0" applyAlignment="0" applyProtection="0"/>
    <xf numFmtId="0" fontId="22" fillId="22" borderId="0"/>
    <xf numFmtId="168" fontId="23" fillId="0" borderId="0" applyFont="0" applyFill="0" applyBorder="0" applyAlignment="0" applyProtection="0"/>
    <xf numFmtId="0" fontId="24" fillId="0" borderId="0" applyNumberFormat="0" applyAlignment="0">
      <alignment horizontal="left"/>
    </xf>
    <xf numFmtId="170" fontId="3"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Fill="0" applyAlignment="0"/>
    <xf numFmtId="0" fontId="3" fillId="0" borderId="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38" fontId="12" fillId="22" borderId="0" applyNumberFormat="0" applyBorder="0" applyAlignment="0" applyProtection="0"/>
    <xf numFmtId="0" fontId="28" fillId="0" borderId="6" applyNumberFormat="0" applyAlignment="0" applyProtection="0">
      <alignment horizontal="left" vertical="center"/>
    </xf>
    <xf numFmtId="0" fontId="28" fillId="0" borderId="7">
      <alignment horizontal="left" vertical="center"/>
    </xf>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7" borderId="4" applyNumberFormat="0" applyAlignment="0" applyProtection="0"/>
    <xf numFmtId="10" fontId="12" fillId="23" borderId="1" applyNumberFormat="0" applyBorder="0" applyAlignment="0" applyProtection="0"/>
    <xf numFmtId="0" fontId="32" fillId="7" borderId="4" applyNumberFormat="0" applyAlignment="0" applyProtection="0"/>
    <xf numFmtId="0" fontId="32" fillId="7" borderId="4" applyNumberFormat="0" applyAlignment="0" applyProtection="0"/>
    <xf numFmtId="0" fontId="16" fillId="0" borderId="0" applyBorder="0"/>
    <xf numFmtId="174" fontId="3" fillId="0" borderId="0"/>
    <xf numFmtId="181" fontId="3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179"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67" fontId="35" fillId="0" borderId="0" applyFill="0" applyBorder="0">
      <alignment horizontal="center" vertical="top"/>
    </xf>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8" fillId="23" borderId="12">
      <alignment vertical="center"/>
    </xf>
    <xf numFmtId="0" fontId="3" fillId="0" borderId="0"/>
    <xf numFmtId="0" fontId="5" fillId="0" borderId="0">
      <alignment vertical="top"/>
    </xf>
    <xf numFmtId="0" fontId="5" fillId="0" borderId="0">
      <alignment vertical="top"/>
    </xf>
    <xf numFmtId="0" fontId="5" fillId="0" borderId="0">
      <alignment vertical="top"/>
    </xf>
    <xf numFmtId="0" fontId="3" fillId="0" borderId="0"/>
    <xf numFmtId="0" fontId="5"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5" fillId="0" borderId="0">
      <alignment vertical="top"/>
    </xf>
    <xf numFmtId="0" fontId="5" fillId="0" borderId="0">
      <alignment vertical="top"/>
    </xf>
    <xf numFmtId="0" fontId="6" fillId="0" borderId="0"/>
    <xf numFmtId="0" fontId="3" fillId="0" borderId="0"/>
    <xf numFmtId="0" fontId="5" fillId="0" borderId="0"/>
    <xf numFmtId="0" fontId="5" fillId="0" borderId="0"/>
    <xf numFmtId="0" fontId="68" fillId="0" borderId="0"/>
    <xf numFmtId="0" fontId="5" fillId="0" borderId="0"/>
    <xf numFmtId="0" fontId="5" fillId="0" borderId="0"/>
    <xf numFmtId="0" fontId="5" fillId="0" borderId="0"/>
    <xf numFmtId="0" fontId="69" fillId="0" borderId="0"/>
    <xf numFmtId="0" fontId="70" fillId="0" borderId="0"/>
    <xf numFmtId="0" fontId="3" fillId="0" borderId="0"/>
    <xf numFmtId="0" fontId="68" fillId="0" borderId="0"/>
    <xf numFmtId="0" fontId="3" fillId="0" borderId="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37" fillId="0" borderId="0">
      <alignment wrapText="1"/>
    </xf>
    <xf numFmtId="0" fontId="38" fillId="20" borderId="14" applyNumberFormat="0" applyAlignment="0" applyProtection="0"/>
    <xf numFmtId="0" fontId="38" fillId="20" borderId="14" applyNumberFormat="0" applyAlignment="0" applyProtection="0"/>
    <xf numFmtId="0" fontId="38" fillId="20" borderId="14" applyNumberFormat="0" applyAlignment="0" applyProtection="0"/>
    <xf numFmtId="185" fontId="17" fillId="26" borderId="0">
      <alignment horizontal="right"/>
    </xf>
    <xf numFmtId="40" fontId="39" fillId="23" borderId="0">
      <alignment horizontal="right"/>
    </xf>
    <xf numFmtId="40" fontId="39" fillId="23" borderId="0">
      <alignment horizontal="right"/>
    </xf>
    <xf numFmtId="0" fontId="40" fillId="27" borderId="0">
      <alignment horizontal="center"/>
    </xf>
    <xf numFmtId="0" fontId="41" fillId="23" borderId="0">
      <alignment horizontal="right"/>
    </xf>
    <xf numFmtId="0" fontId="41" fillId="23" borderId="0">
      <alignment horizontal="right"/>
    </xf>
    <xf numFmtId="0" fontId="42" fillId="28" borderId="15"/>
    <xf numFmtId="0" fontId="43" fillId="23" borderId="15"/>
    <xf numFmtId="0" fontId="43" fillId="23" borderId="15"/>
    <xf numFmtId="0" fontId="44" fillId="26" borderId="0" applyBorder="0">
      <alignment horizontal="centerContinuous"/>
    </xf>
    <xf numFmtId="0" fontId="43" fillId="0" borderId="0" applyBorder="0">
      <alignment horizontal="centerContinuous"/>
    </xf>
    <xf numFmtId="0" fontId="43" fillId="0" borderId="0" applyBorder="0">
      <alignment horizontal="centerContinuous"/>
    </xf>
    <xf numFmtId="0" fontId="45" fillId="28" borderId="0" applyBorder="0">
      <alignment horizontal="centerContinuous"/>
    </xf>
    <xf numFmtId="0" fontId="46"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15" fillId="0" borderId="0" applyNumberFormat="0" applyFont="0" applyFill="0" applyBorder="0" applyAlignment="0" applyProtection="0">
      <alignment horizontal="left"/>
    </xf>
    <xf numFmtId="14" fontId="47" fillId="0" borderId="0" applyNumberFormat="0" applyFill="0" applyBorder="0" applyAlignment="0" applyProtection="0">
      <alignment horizontal="left"/>
    </xf>
    <xf numFmtId="0" fontId="3" fillId="0" borderId="0"/>
    <xf numFmtId="4" fontId="48" fillId="0" borderId="16" applyNumberFormat="0" applyProtection="0">
      <alignment horizontal="right" vertical="center"/>
    </xf>
    <xf numFmtId="0" fontId="17" fillId="0" borderId="0">
      <alignment vertical="top"/>
    </xf>
    <xf numFmtId="0" fontId="49" fillId="0" borderId="0">
      <alignment horizontal="left" vertical="center"/>
    </xf>
    <xf numFmtId="0" fontId="50" fillId="0" borderId="0" applyNumberFormat="0" applyFill="0" applyBorder="0" applyProtection="0">
      <alignment vertical="center"/>
    </xf>
    <xf numFmtId="40" fontId="51" fillId="0" borderId="0" applyBorder="0">
      <alignment horizontal="right"/>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164" fontId="3" fillId="0" borderId="0" applyFont="0" applyFill="0" applyBorder="0" applyAlignment="0" applyProtection="0"/>
    <xf numFmtId="165" fontId="3" fillId="0" borderId="0" applyFont="0" applyFill="0" applyBorder="0" applyAlignment="0" applyProtection="0"/>
    <xf numFmtId="0" fontId="54" fillId="22" borderId="0" applyFont="0" applyFill="0">
      <alignment horizontal="center"/>
    </xf>
    <xf numFmtId="172" fontId="3" fillId="0" borderId="0" applyFont="0" applyFill="0" applyBorder="0" applyAlignment="0" applyProtection="0"/>
    <xf numFmtId="173" fontId="3"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5" fillId="0" borderId="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3"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3" fillId="0" borderId="0"/>
    <xf numFmtId="0" fontId="6" fillId="7"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3" fillId="20" borderId="4" applyNumberFormat="0" applyAlignment="0" applyProtection="0"/>
    <xf numFmtId="169" fontId="12" fillId="0" borderId="0" applyFill="0" applyBorder="0" applyAlignment="0"/>
    <xf numFmtId="201" fontId="3" fillId="0" borderId="0" applyFill="0" applyBorder="0" applyAlignment="0"/>
    <xf numFmtId="0" fontId="9" fillId="3" borderId="0" applyNumberFormat="0" applyBorder="0" applyAlignment="0" applyProtection="0"/>
    <xf numFmtId="201" fontId="3" fillId="0" borderId="0" applyFill="0" applyBorder="0" applyAlignment="0"/>
    <xf numFmtId="169" fontId="12" fillId="0" borderId="0" applyFill="0" applyBorder="0" applyAlignment="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4" borderId="0" applyNumberFormat="0" applyBorder="0" applyAlignment="0" applyProtection="0"/>
    <xf numFmtId="0" fontId="3" fillId="0" borderId="0"/>
    <xf numFmtId="0" fontId="3" fillId="0" borderId="0"/>
    <xf numFmtId="0" fontId="6" fillId="5" borderId="0" applyNumberFormat="0" applyBorder="0" applyAlignment="0" applyProtection="0"/>
    <xf numFmtId="0" fontId="3" fillId="0" borderId="0"/>
    <xf numFmtId="0" fontId="6" fillId="8"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6" fillId="6" borderId="0" applyNumberFormat="0" applyBorder="0" applyAlignment="0" applyProtection="0"/>
    <xf numFmtId="0" fontId="3" fillId="0" borderId="0"/>
    <xf numFmtId="0" fontId="6" fillId="4" borderId="0" applyNumberFormat="0" applyBorder="0" applyAlignment="0" applyProtection="0"/>
    <xf numFmtId="0" fontId="6" fillId="4" borderId="0" applyNumberFormat="0" applyBorder="0" applyAlignment="0" applyProtection="0"/>
    <xf numFmtId="0" fontId="3" fillId="0" borderId="0"/>
    <xf numFmtId="0" fontId="6" fillId="7" borderId="0" applyNumberFormat="0" applyBorder="0" applyAlignment="0" applyProtection="0"/>
    <xf numFmtId="0" fontId="14" fillId="21" borderId="5" applyNumberFormat="0" applyAlignment="0" applyProtection="0"/>
    <xf numFmtId="0" fontId="5" fillId="0" borderId="0"/>
    <xf numFmtId="49" fontId="3" fillId="0" borderId="0" applyNumberFormat="0" applyFont="0" applyFill="0" applyBorder="0" applyAlignment="0" applyProtection="0"/>
    <xf numFmtId="0" fontId="6" fillId="10" borderId="0" applyNumberFormat="0" applyBorder="0" applyAlignment="0" applyProtection="0"/>
    <xf numFmtId="0" fontId="6" fillId="5" borderId="0" applyNumberFormat="0" applyBorder="0" applyAlignment="0" applyProtection="0"/>
    <xf numFmtId="0" fontId="3" fillId="0" borderId="0"/>
    <xf numFmtId="0" fontId="6" fillId="7" borderId="0" applyNumberFormat="0" applyBorder="0" applyAlignment="0" applyProtection="0"/>
    <xf numFmtId="0" fontId="3" fillId="0" borderId="0"/>
    <xf numFmtId="0" fontId="6" fillId="5" borderId="0" applyNumberFormat="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17"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5" fillId="0" borderId="0" applyNumberFormat="0" applyFill="0" applyBorder="0" applyAlignment="0" applyProtection="0"/>
    <xf numFmtId="0" fontId="3" fillId="0" borderId="0"/>
    <xf numFmtId="0" fontId="3" fillId="0" borderId="0"/>
    <xf numFmtId="0" fontId="3" fillId="0" borderId="0"/>
    <xf numFmtId="0" fontId="3" fillId="0" borderId="0"/>
    <xf numFmtId="0" fontId="27" fillId="4" borderId="0" applyNumberFormat="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7" borderId="4" applyNumberFormat="0" applyAlignment="0" applyProtection="0"/>
    <xf numFmtId="174" fontId="3" fillId="0" borderId="0"/>
    <xf numFmtId="174" fontId="3" fillId="0" borderId="0"/>
    <xf numFmtId="174" fontId="3" fillId="0" borderId="0"/>
    <xf numFmtId="174" fontId="3" fillId="0" borderId="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36" fillId="24" borderId="0" applyNumberFormat="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alignment vertical="top"/>
    </xf>
    <xf numFmtId="0" fontId="2" fillId="0" borderId="0"/>
    <xf numFmtId="0" fontId="2"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top"/>
    </xf>
    <xf numFmtId="0" fontId="5" fillId="0" borderId="0">
      <alignment vertical="top"/>
    </xf>
    <xf numFmtId="0" fontId="5" fillId="0" borderId="0">
      <alignment vertical="top"/>
    </xf>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6" fillId="25" borderId="13" applyNumberFormat="0" applyFont="0" applyAlignment="0" applyProtection="0"/>
    <xf numFmtId="0" fontId="38" fillId="20" borderId="14"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lignment vertical="top"/>
    </xf>
    <xf numFmtId="0" fontId="3" fillId="0" borderId="0"/>
    <xf numFmtId="0" fontId="3" fillId="0" borderId="0"/>
    <xf numFmtId="0" fontId="3" fillId="0" borderId="0"/>
    <xf numFmtId="0" fontId="52" fillId="0" borderId="0" applyNumberFormat="0" applyFill="0" applyBorder="0" applyAlignment="0" applyProtection="0"/>
    <xf numFmtId="0" fontId="53" fillId="0" borderId="17" applyNumberFormat="0" applyFill="0" applyAlignment="0" applyProtection="0"/>
    <xf numFmtId="0" fontId="55" fillId="0" borderId="0" applyNumberFormat="0" applyFill="0" applyBorder="0" applyAlignment="0" applyProtection="0"/>
    <xf numFmtId="0" fontId="5" fillId="0" borderId="0"/>
    <xf numFmtId="0" fontId="1" fillId="0" borderId="0"/>
    <xf numFmtId="0" fontId="6" fillId="0" borderId="0"/>
    <xf numFmtId="0" fontId="5" fillId="0" borderId="0"/>
  </cellStyleXfs>
  <cellXfs count="746">
    <xf numFmtId="0" fontId="0" fillId="0" borderId="0" xfId="0"/>
    <xf numFmtId="0" fontId="56" fillId="0" borderId="0" xfId="0" applyFont="1" applyFill="1" applyAlignment="1"/>
    <xf numFmtId="0" fontId="56" fillId="0" borderId="0" xfId="252" applyFont="1" applyFill="1" applyAlignment="1"/>
    <xf numFmtId="0" fontId="54" fillId="0" borderId="0" xfId="252" applyFont="1" applyFill="1"/>
    <xf numFmtId="0" fontId="56" fillId="0" borderId="0" xfId="252" applyFont="1" applyFill="1" applyAlignment="1">
      <alignment horizontal="center"/>
    </xf>
    <xf numFmtId="0" fontId="56" fillId="0" borderId="0" xfId="252" applyFont="1" applyFill="1"/>
    <xf numFmtId="0" fontId="57" fillId="0" borderId="0" xfId="252" applyFont="1" applyFill="1" applyAlignment="1">
      <alignment horizontal="center"/>
    </xf>
    <xf numFmtId="166" fontId="54" fillId="0" borderId="0" xfId="126" applyNumberFormat="1" applyFont="1" applyFill="1"/>
    <xf numFmtId="166" fontId="56" fillId="0" borderId="0" xfId="126" applyNumberFormat="1" applyFont="1" applyFill="1" applyAlignment="1">
      <alignment horizontal="center"/>
    </xf>
    <xf numFmtId="0" fontId="54" fillId="0" borderId="0" xfId="0" applyFont="1" applyFill="1" applyAlignment="1">
      <alignment horizontal="left"/>
    </xf>
    <xf numFmtId="43" fontId="54" fillId="0" borderId="0" xfId="126" applyFont="1" applyFill="1"/>
    <xf numFmtId="0" fontId="54" fillId="0" borderId="0" xfId="252" quotePrefix="1" applyFont="1" applyFill="1" applyAlignment="1">
      <alignment horizontal="center"/>
    </xf>
    <xf numFmtId="166" fontId="54" fillId="0" borderId="18" xfId="126" applyNumberFormat="1" applyFont="1" applyFill="1" applyBorder="1"/>
    <xf numFmtId="166" fontId="54" fillId="0" borderId="0" xfId="126" applyNumberFormat="1" applyFont="1" applyFill="1" applyBorder="1"/>
    <xf numFmtId="166" fontId="54" fillId="0" borderId="19" xfId="126" applyNumberFormat="1" applyFont="1" applyFill="1" applyBorder="1"/>
    <xf numFmtId="1" fontId="54" fillId="0" borderId="0" xfId="252" applyNumberFormat="1" applyFont="1" applyFill="1" applyAlignment="1">
      <alignment horizontal="center"/>
    </xf>
    <xf numFmtId="166" fontId="54" fillId="0" borderId="20" xfId="126" applyNumberFormat="1" applyFont="1" applyFill="1" applyBorder="1"/>
    <xf numFmtId="0" fontId="54" fillId="0" borderId="0" xfId="252" applyFont="1" applyFill="1" applyAlignment="1">
      <alignment horizontal="center"/>
    </xf>
    <xf numFmtId="166" fontId="56" fillId="0" borderId="0" xfId="126" applyNumberFormat="1" applyFont="1" applyFill="1"/>
    <xf numFmtId="49" fontId="56" fillId="0" borderId="0" xfId="252" applyNumberFormat="1" applyFont="1" applyFill="1"/>
    <xf numFmtId="166" fontId="54" fillId="0" borderId="21" xfId="126" applyNumberFormat="1" applyFont="1" applyFill="1" applyBorder="1"/>
    <xf numFmtId="49" fontId="54" fillId="0" borderId="0" xfId="252" applyNumberFormat="1" applyFont="1" applyFill="1"/>
    <xf numFmtId="166" fontId="54" fillId="0" borderId="0" xfId="252" applyNumberFormat="1" applyFont="1" applyFill="1" applyAlignment="1">
      <alignment horizontal="center"/>
    </xf>
    <xf numFmtId="166" fontId="54" fillId="0" borderId="22" xfId="126" applyNumberFormat="1" applyFont="1" applyFill="1" applyBorder="1"/>
    <xf numFmtId="166" fontId="56" fillId="0" borderId="0" xfId="126" applyNumberFormat="1" applyFont="1" applyFill="1" applyBorder="1"/>
    <xf numFmtId="49" fontId="54" fillId="0" borderId="0" xfId="126" applyNumberFormat="1" applyFont="1" applyFill="1"/>
    <xf numFmtId="49" fontId="54" fillId="0" borderId="0" xfId="252" applyNumberFormat="1" applyFont="1" applyFill="1" applyAlignment="1">
      <alignment horizontal="center"/>
    </xf>
    <xf numFmtId="166" fontId="58" fillId="0" borderId="0" xfId="126" applyNumberFormat="1" applyFont="1" applyFill="1"/>
    <xf numFmtId="166" fontId="54" fillId="0" borderId="0" xfId="126" quotePrefix="1" applyNumberFormat="1" applyFont="1" applyFill="1" applyAlignment="1">
      <alignment horizontal="center"/>
    </xf>
    <xf numFmtId="166" fontId="54" fillId="0" borderId="0" xfId="126" applyNumberFormat="1" applyFont="1" applyFill="1" applyAlignment="1">
      <alignment horizontal="center"/>
    </xf>
    <xf numFmtId="0" fontId="56" fillId="0" borderId="0" xfId="219" applyFont="1" applyFill="1" applyAlignment="1">
      <alignment horizontal="center"/>
    </xf>
    <xf numFmtId="0" fontId="54" fillId="0" borderId="0" xfId="162" applyNumberFormat="1" applyFont="1" applyAlignment="1"/>
    <xf numFmtId="43" fontId="54" fillId="0" borderId="0" xfId="126" applyNumberFormat="1" applyFont="1" applyFill="1" applyBorder="1"/>
    <xf numFmtId="0" fontId="56" fillId="0" borderId="0" xfId="0" applyFont="1"/>
    <xf numFmtId="0" fontId="56" fillId="0" borderId="0" xfId="217" applyFont="1" applyFill="1" applyAlignment="1"/>
    <xf numFmtId="166" fontId="56" fillId="0" borderId="0" xfId="217" applyNumberFormat="1" applyFont="1" applyFill="1" applyAlignment="1"/>
    <xf numFmtId="0" fontId="54" fillId="0" borderId="0" xfId="217" applyFont="1" applyFill="1" applyAlignment="1"/>
    <xf numFmtId="0" fontId="56" fillId="0" borderId="0" xfId="252" applyFont="1" applyAlignment="1">
      <alignment horizontal="left"/>
    </xf>
    <xf numFmtId="166" fontId="56" fillId="0" borderId="0" xfId="217" quotePrefix="1" applyNumberFormat="1" applyFont="1" applyFill="1" applyAlignment="1"/>
    <xf numFmtId="0" fontId="56" fillId="0" borderId="0" xfId="219" applyFont="1" applyAlignment="1">
      <alignment horizontal="centerContinuous" vertical="center" wrapText="1"/>
    </xf>
    <xf numFmtId="0" fontId="61" fillId="0" borderId="0" xfId="252" applyFont="1" applyFill="1" applyAlignment="1">
      <alignment horizontal="center"/>
    </xf>
    <xf numFmtId="0" fontId="61" fillId="0" borderId="0" xfId="252" quotePrefix="1" applyFont="1" applyFill="1" applyAlignment="1">
      <alignment horizontal="center"/>
    </xf>
    <xf numFmtId="0" fontId="61" fillId="0" borderId="0" xfId="252" applyFont="1" applyAlignment="1">
      <alignment horizontal="center"/>
    </xf>
    <xf numFmtId="0" fontId="61" fillId="0" borderId="0" xfId="126" applyNumberFormat="1" applyFont="1" applyAlignment="1">
      <alignment horizontal="center"/>
    </xf>
    <xf numFmtId="0" fontId="61" fillId="0" borderId="0" xfId="252" quotePrefix="1" applyFont="1" applyAlignment="1">
      <alignment horizontal="center"/>
    </xf>
    <xf numFmtId="0" fontId="56" fillId="0" borderId="0" xfId="217" applyNumberFormat="1" applyFont="1" applyFill="1" applyAlignment="1"/>
    <xf numFmtId="166" fontId="54" fillId="0" borderId="0" xfId="217" applyNumberFormat="1" applyFont="1" applyFill="1" applyAlignment="1"/>
    <xf numFmtId="166" fontId="54" fillId="0" borderId="0" xfId="217" applyNumberFormat="1" applyFont="1" applyFill="1" applyBorder="1" applyAlignment="1"/>
    <xf numFmtId="0" fontId="54" fillId="0" borderId="0" xfId="217" applyFont="1" applyFill="1" applyAlignment="1">
      <alignment horizontal="center"/>
    </xf>
    <xf numFmtId="166" fontId="54" fillId="0" borderId="0" xfId="137" applyNumberFormat="1" applyFont="1" applyFill="1" applyBorder="1"/>
    <xf numFmtId="0" fontId="56" fillId="0" borderId="0" xfId="218" applyFont="1" applyFill="1" applyAlignment="1">
      <alignment horizontal="center" vertical="center"/>
    </xf>
    <xf numFmtId="0" fontId="54" fillId="0" borderId="0" xfId="217" quotePrefix="1" applyFont="1" applyFill="1" applyAlignment="1">
      <alignment horizontal="left"/>
    </xf>
    <xf numFmtId="0" fontId="54" fillId="0" borderId="0" xfId="217" quotePrefix="1" applyFont="1" applyFill="1" applyAlignment="1">
      <alignment horizontal="center"/>
    </xf>
    <xf numFmtId="166" fontId="54" fillId="0" borderId="2" xfId="137" applyNumberFormat="1" applyFont="1" applyFill="1" applyBorder="1"/>
    <xf numFmtId="0" fontId="54" fillId="0" borderId="0" xfId="217" applyFont="1" applyFill="1" applyAlignment="1">
      <alignment horizontal="left"/>
    </xf>
    <xf numFmtId="0" fontId="54" fillId="0" borderId="0" xfId="217" applyFont="1" applyFill="1" applyBorder="1" applyAlignment="1"/>
    <xf numFmtId="166" fontId="54" fillId="0" borderId="0" xfId="137" applyNumberFormat="1" applyFont="1" applyFill="1"/>
    <xf numFmtId="43" fontId="54" fillId="0" borderId="0" xfId="217" applyNumberFormat="1" applyFont="1" applyFill="1" applyAlignment="1"/>
    <xf numFmtId="166" fontId="54" fillId="0" borderId="21" xfId="217" applyNumberFormat="1" applyFont="1" applyFill="1" applyBorder="1" applyAlignment="1"/>
    <xf numFmtId="43" fontId="54" fillId="0" borderId="0" xfId="217" applyNumberFormat="1" applyFont="1" applyFill="1" applyBorder="1" applyAlignment="1"/>
    <xf numFmtId="0" fontId="56" fillId="0" borderId="0" xfId="218" applyFont="1" applyFill="1" applyAlignment="1"/>
    <xf numFmtId="0" fontId="60" fillId="0" borderId="0" xfId="218" applyFont="1" applyFill="1" applyAlignment="1"/>
    <xf numFmtId="166" fontId="56" fillId="0" borderId="0" xfId="218" applyNumberFormat="1" applyFont="1" applyFill="1" applyAlignment="1"/>
    <xf numFmtId="0" fontId="54" fillId="0" borderId="0" xfId="218" applyFont="1" applyFill="1" applyAlignment="1"/>
    <xf numFmtId="0" fontId="62" fillId="0" borderId="0" xfId="218" applyFont="1" applyFill="1" applyAlignment="1"/>
    <xf numFmtId="0" fontId="58" fillId="0" borderId="0" xfId="218" applyFont="1" applyFill="1" applyAlignment="1"/>
    <xf numFmtId="0" fontId="60" fillId="0" borderId="0" xfId="218" applyNumberFormat="1" applyFont="1" applyAlignment="1"/>
    <xf numFmtId="166" fontId="56" fillId="0" borderId="0" xfId="218" applyNumberFormat="1" applyFont="1" applyFill="1" applyAlignment="1">
      <alignment horizontal="center"/>
    </xf>
    <xf numFmtId="0" fontId="62" fillId="0" borderId="0" xfId="218" applyNumberFormat="1" applyFont="1" applyAlignment="1"/>
    <xf numFmtId="166" fontId="54" fillId="0" borderId="0" xfId="218" applyNumberFormat="1" applyFont="1" applyFill="1" applyAlignment="1">
      <alignment horizontal="center"/>
    </xf>
    <xf numFmtId="0" fontId="63" fillId="0" borderId="0" xfId="218" applyFont="1" applyFill="1" applyAlignment="1"/>
    <xf numFmtId="0" fontId="54" fillId="0" borderId="0" xfId="218" applyFont="1" applyFill="1" applyAlignment="1">
      <alignment horizontal="center"/>
    </xf>
    <xf numFmtId="166" fontId="54" fillId="0" borderId="21" xfId="218" applyNumberFormat="1" applyFont="1" applyFill="1" applyBorder="1" applyAlignment="1"/>
    <xf numFmtId="166" fontId="54" fillId="0" borderId="0" xfId="218" applyNumberFormat="1" applyFont="1" applyFill="1" applyBorder="1" applyAlignment="1"/>
    <xf numFmtId="166" fontId="54" fillId="0" borderId="0" xfId="218" applyNumberFormat="1" applyFont="1" applyFill="1" applyAlignment="1"/>
    <xf numFmtId="0" fontId="56" fillId="0" borderId="0" xfId="218" applyFont="1" applyFill="1" applyAlignment="1">
      <alignment horizontal="center"/>
    </xf>
    <xf numFmtId="0" fontId="54" fillId="0" borderId="0" xfId="218" applyFont="1" applyFill="1">
      <alignment vertical="top"/>
    </xf>
    <xf numFmtId="0" fontId="58" fillId="0" borderId="0" xfId="218" applyFont="1" applyFill="1">
      <alignment vertical="top"/>
    </xf>
    <xf numFmtId="0" fontId="56" fillId="0" borderId="0" xfId="218" applyFont="1" applyFill="1">
      <alignment vertical="top"/>
    </xf>
    <xf numFmtId="37" fontId="56" fillId="0" borderId="0" xfId="0" applyNumberFormat="1" applyFont="1" applyFill="1" applyAlignment="1" applyProtection="1"/>
    <xf numFmtId="37" fontId="54" fillId="0" borderId="0" xfId="0" applyNumberFormat="1" applyFont="1" applyProtection="1"/>
    <xf numFmtId="0" fontId="54" fillId="0" borderId="0" xfId="0" applyFont="1"/>
    <xf numFmtId="37" fontId="56" fillId="0" borderId="0" xfId="0" applyNumberFormat="1" applyFont="1" applyFill="1" applyAlignment="1" applyProtection="1">
      <alignment vertical="top"/>
    </xf>
    <xf numFmtId="37" fontId="54" fillId="0" borderId="0" xfId="0" applyNumberFormat="1" applyFont="1" applyFill="1" applyProtection="1"/>
    <xf numFmtId="0" fontId="54" fillId="0" borderId="0" xfId="0" applyFont="1" applyFill="1"/>
    <xf numFmtId="166" fontId="12" fillId="0" borderId="0" xfId="126" applyNumberFormat="1" applyFont="1" applyFill="1"/>
    <xf numFmtId="37" fontId="54" fillId="0" borderId="0" xfId="0" applyNumberFormat="1" applyFont="1" applyFill="1" applyAlignment="1" applyProtection="1">
      <alignment horizontal="left"/>
    </xf>
    <xf numFmtId="0" fontId="54" fillId="0" borderId="0" xfId="247" applyFont="1" applyFill="1"/>
    <xf numFmtId="166" fontId="54" fillId="0" borderId="0" xfId="247" applyNumberFormat="1" applyFont="1" applyFill="1"/>
    <xf numFmtId="0" fontId="54" fillId="0" borderId="0" xfId="252" applyFont="1"/>
    <xf numFmtId="0" fontId="56" fillId="0" borderId="0" xfId="219" applyFont="1" applyFill="1" applyAlignment="1"/>
    <xf numFmtId="0" fontId="60" fillId="0" borderId="0" xfId="219" applyFont="1" applyFill="1" applyAlignment="1"/>
    <xf numFmtId="0" fontId="54" fillId="0" borderId="0" xfId="219" applyFont="1" applyFill="1" applyAlignment="1"/>
    <xf numFmtId="0" fontId="62" fillId="0" borderId="0" xfId="219" applyFont="1" applyFill="1" applyAlignment="1"/>
    <xf numFmtId="0" fontId="56" fillId="0" borderId="0" xfId="252" applyFont="1" applyFill="1" applyAlignment="1">
      <alignment horizontal="left"/>
    </xf>
    <xf numFmtId="0" fontId="56" fillId="0" borderId="0" xfId="219" applyFont="1" applyFill="1" applyAlignment="1">
      <alignment vertical="center"/>
    </xf>
    <xf numFmtId="0" fontId="33" fillId="0" borderId="0" xfId="219" applyFont="1" applyAlignment="1">
      <alignment vertical="center"/>
    </xf>
    <xf numFmtId="0" fontId="60" fillId="0" borderId="0" xfId="219" applyNumberFormat="1" applyFont="1" applyAlignment="1"/>
    <xf numFmtId="0" fontId="56" fillId="0" borderId="0" xfId="219" applyFont="1" applyAlignment="1">
      <alignment horizontal="center"/>
    </xf>
    <xf numFmtId="0" fontId="58" fillId="0" borderId="0" xfId="219" applyFont="1" applyFill="1" applyAlignment="1"/>
    <xf numFmtId="166" fontId="54" fillId="0" borderId="0" xfId="139" applyNumberFormat="1" applyFont="1" applyFill="1" applyAlignment="1">
      <alignment horizontal="center"/>
    </xf>
    <xf numFmtId="166" fontId="54" fillId="0" borderId="0" xfId="219" applyNumberFormat="1" applyFont="1" applyFill="1" applyAlignment="1">
      <alignment horizontal="center"/>
    </xf>
    <xf numFmtId="166" fontId="54" fillId="0" borderId="0" xfId="219" applyNumberFormat="1" applyFont="1" applyFill="1" applyAlignment="1"/>
    <xf numFmtId="166" fontId="54" fillId="0" borderId="0" xfId="139" applyNumberFormat="1" applyFont="1" applyFill="1"/>
    <xf numFmtId="166" fontId="56" fillId="0" borderId="0" xfId="219" applyNumberFormat="1" applyFont="1" applyFill="1" applyAlignment="1">
      <alignment horizontal="center"/>
    </xf>
    <xf numFmtId="166" fontId="35" fillId="0" borderId="0" xfId="126" applyNumberFormat="1" applyFont="1" applyBorder="1"/>
    <xf numFmtId="0" fontId="54" fillId="0" borderId="0" xfId="219" applyFont="1" applyFill="1" applyAlignment="1">
      <alignment horizontal="left"/>
    </xf>
    <xf numFmtId="166" fontId="54" fillId="0" borderId="21" xfId="139" applyNumberFormat="1" applyFont="1" applyFill="1" applyBorder="1"/>
    <xf numFmtId="166" fontId="54" fillId="0" borderId="21" xfId="219" applyNumberFormat="1" applyFont="1" applyFill="1" applyBorder="1" applyAlignment="1"/>
    <xf numFmtId="0" fontId="63" fillId="0" borderId="0" xfId="219" applyFont="1" applyFill="1" applyAlignment="1"/>
    <xf numFmtId="166" fontId="63" fillId="0" borderId="0" xfId="219" applyNumberFormat="1" applyFont="1" applyFill="1" applyAlignment="1"/>
    <xf numFmtId="166" fontId="54" fillId="0" borderId="21" xfId="139" applyNumberFormat="1" applyFont="1" applyFill="1" applyBorder="1" applyAlignment="1">
      <alignment horizontal="center"/>
    </xf>
    <xf numFmtId="0" fontId="62" fillId="0" borderId="0" xfId="219" applyFont="1" applyFill="1" applyAlignment="1">
      <alignment vertical="center"/>
    </xf>
    <xf numFmtId="0" fontId="56" fillId="0" borderId="0" xfId="219" applyFont="1" applyFill="1" applyAlignment="1">
      <alignment horizontal="center" vertical="center"/>
    </xf>
    <xf numFmtId="0" fontId="54" fillId="0" borderId="0" xfId="219" applyFont="1" applyFill="1">
      <alignment vertical="top"/>
    </xf>
    <xf numFmtId="0" fontId="58" fillId="0" borderId="0" xfId="219" applyFont="1" applyFill="1">
      <alignment vertical="top"/>
    </xf>
    <xf numFmtId="0" fontId="56" fillId="0" borderId="0" xfId="219" applyFont="1" applyFill="1">
      <alignment vertical="top"/>
    </xf>
    <xf numFmtId="0" fontId="60" fillId="0" borderId="0" xfId="219" applyFont="1" applyFill="1" applyAlignment="1">
      <alignment vertical="center"/>
    </xf>
    <xf numFmtId="0" fontId="50" fillId="0" borderId="1" xfId="0" applyNumberFormat="1" applyFont="1" applyBorder="1" applyAlignment="1">
      <alignment horizontal="center" wrapText="1"/>
    </xf>
    <xf numFmtId="0" fontId="54" fillId="0" borderId="0" xfId="252" applyFont="1" applyAlignment="1">
      <alignment horizontal="center"/>
    </xf>
    <xf numFmtId="0" fontId="54" fillId="0" borderId="0" xfId="162" applyNumberFormat="1" applyFont="1" applyAlignment="1">
      <alignment horizontal="left"/>
    </xf>
    <xf numFmtId="0" fontId="57" fillId="0" borderId="0" xfId="252" applyFont="1" applyAlignment="1">
      <alignment horizontal="center"/>
    </xf>
    <xf numFmtId="166" fontId="54" fillId="0" borderId="23" xfId="126" applyNumberFormat="1" applyFont="1" applyFill="1" applyBorder="1"/>
    <xf numFmtId="0" fontId="54" fillId="0" borderId="0" xfId="162" applyNumberFormat="1" applyFont="1" applyAlignment="1">
      <alignment horizontal="left" indent="1"/>
    </xf>
    <xf numFmtId="0" fontId="56" fillId="0" borderId="0" xfId="126" applyNumberFormat="1" applyFont="1" applyAlignment="1"/>
    <xf numFmtId="43" fontId="54" fillId="0" borderId="0" xfId="126" applyFont="1"/>
    <xf numFmtId="0" fontId="56" fillId="0" borderId="0" xfId="252" applyFont="1"/>
    <xf numFmtId="0" fontId="54" fillId="0" borderId="0" xfId="126" applyNumberFormat="1" applyFont="1" applyFill="1" applyAlignment="1">
      <alignment horizontal="center"/>
    </xf>
    <xf numFmtId="0" fontId="54" fillId="0" borderId="0" xfId="252" applyFont="1" applyAlignment="1">
      <alignment horizontal="left"/>
    </xf>
    <xf numFmtId="49" fontId="54" fillId="0" borderId="0" xfId="252" quotePrefix="1" applyNumberFormat="1" applyFont="1" applyAlignment="1">
      <alignment horizontal="center"/>
    </xf>
    <xf numFmtId="166" fontId="54" fillId="0" borderId="0" xfId="126" quotePrefix="1" applyNumberFormat="1" applyFont="1" applyFill="1"/>
    <xf numFmtId="0" fontId="54" fillId="0" borderId="0" xfId="252" applyFont="1" applyAlignment="1">
      <alignment horizontal="center" vertical="center"/>
    </xf>
    <xf numFmtId="166" fontId="54" fillId="0" borderId="21" xfId="126" applyNumberFormat="1" applyFont="1" applyFill="1" applyBorder="1" applyAlignment="1">
      <alignment vertical="center"/>
    </xf>
    <xf numFmtId="49" fontId="56" fillId="0" borderId="0" xfId="252" applyNumberFormat="1" applyFont="1" applyAlignment="1">
      <alignment vertical="center"/>
    </xf>
    <xf numFmtId="0" fontId="56" fillId="0" borderId="0" xfId="252" applyFont="1" applyAlignment="1">
      <alignment vertical="center"/>
    </xf>
    <xf numFmtId="0" fontId="54" fillId="0" borderId="0" xfId="252" applyFont="1" applyAlignment="1">
      <alignment vertical="center"/>
    </xf>
    <xf numFmtId="166" fontId="54" fillId="0" borderId="0" xfId="126" applyNumberFormat="1" applyFont="1" applyFill="1" applyBorder="1" applyAlignment="1">
      <alignment vertical="center"/>
    </xf>
    <xf numFmtId="49" fontId="56" fillId="0" borderId="0" xfId="0" applyNumberFormat="1" applyFont="1" applyFill="1" applyAlignment="1" applyProtection="1">
      <alignment horizontal="center"/>
    </xf>
    <xf numFmtId="15" fontId="56" fillId="0" borderId="0" xfId="126" applyNumberFormat="1" applyFont="1" applyAlignment="1">
      <alignment horizontal="center"/>
    </xf>
    <xf numFmtId="166" fontId="54" fillId="0" borderId="0" xfId="126" applyNumberFormat="1" applyFont="1" applyFill="1" applyAlignment="1" applyProtection="1">
      <alignment horizontal="right"/>
    </xf>
    <xf numFmtId="0" fontId="56" fillId="0" borderId="0" xfId="252" quotePrefix="1" applyFont="1" applyAlignment="1">
      <alignment horizontal="center"/>
    </xf>
    <xf numFmtId="17" fontId="64" fillId="0" borderId="0" xfId="0" applyNumberFormat="1" applyFont="1" applyFill="1" applyBorder="1" applyAlignment="1">
      <alignment horizontal="center"/>
    </xf>
    <xf numFmtId="0" fontId="56" fillId="0" borderId="0" xfId="126" applyNumberFormat="1" applyFont="1" applyAlignment="1">
      <alignment horizontal="center"/>
    </xf>
    <xf numFmtId="37" fontId="54" fillId="0" borderId="0" xfId="0" applyNumberFormat="1" applyFont="1" applyFill="1" applyAlignment="1" applyProtection="1">
      <alignment horizontal="right"/>
    </xf>
    <xf numFmtId="166" fontId="54" fillId="0" borderId="18" xfId="126" applyNumberFormat="1" applyFont="1" applyFill="1" applyBorder="1" applyAlignment="1" applyProtection="1">
      <alignment horizontal="right"/>
    </xf>
    <xf numFmtId="166" fontId="54" fillId="0" borderId="19" xfId="126" applyNumberFormat="1" applyFont="1" applyFill="1" applyBorder="1" applyAlignment="1" applyProtection="1">
      <alignment horizontal="right"/>
    </xf>
    <xf numFmtId="166" fontId="54" fillId="0" borderId="20" xfId="126" applyNumberFormat="1" applyFont="1" applyFill="1" applyBorder="1" applyAlignment="1" applyProtection="1">
      <alignment horizontal="right"/>
    </xf>
    <xf numFmtId="166" fontId="54" fillId="0" borderId="0" xfId="126" applyNumberFormat="1" applyFont="1" applyFill="1" applyBorder="1" applyAlignment="1" applyProtection="1">
      <alignment horizontal="right" vertical="center"/>
    </xf>
    <xf numFmtId="166" fontId="54" fillId="0" borderId="0" xfId="126" applyNumberFormat="1" applyFont="1" applyFill="1" applyBorder="1" applyAlignment="1" applyProtection="1">
      <alignment horizontal="right"/>
    </xf>
    <xf numFmtId="166" fontId="54" fillId="0" borderId="2" xfId="126" applyNumberFormat="1" applyFont="1" applyFill="1" applyBorder="1" applyAlignment="1" applyProtection="1">
      <alignment horizontal="right" vertical="center"/>
    </xf>
    <xf numFmtId="0" fontId="54" fillId="0" borderId="0" xfId="0" applyFont="1" applyFill="1" applyAlignment="1">
      <alignment horizontal="left" indent="1"/>
    </xf>
    <xf numFmtId="166" fontId="54" fillId="0" borderId="0" xfId="126" applyNumberFormat="1" applyFont="1" applyFill="1" applyAlignment="1">
      <alignment horizontal="right"/>
    </xf>
    <xf numFmtId="0" fontId="54" fillId="29" borderId="0" xfId="0" applyFont="1" applyFill="1"/>
    <xf numFmtId="0" fontId="54" fillId="0" borderId="0" xfId="249" applyFont="1" applyFill="1" applyAlignment="1"/>
    <xf numFmtId="37" fontId="54" fillId="0" borderId="0" xfId="0" applyNumberFormat="1" applyFont="1" applyFill="1" applyBorder="1" applyAlignment="1" applyProtection="1">
      <alignment horizontal="right"/>
    </xf>
    <xf numFmtId="0" fontId="54" fillId="0" borderId="0" xfId="249" applyFont="1" applyFill="1" applyAlignment="1">
      <alignment horizontal="left" indent="1"/>
    </xf>
    <xf numFmtId="166" fontId="54" fillId="0" borderId="18" xfId="126" applyNumberFormat="1" applyFont="1" applyBorder="1"/>
    <xf numFmtId="166" fontId="54" fillId="0" borderId="19" xfId="126" applyNumberFormat="1" applyFont="1" applyBorder="1"/>
    <xf numFmtId="49" fontId="54" fillId="0" borderId="0" xfId="252" applyNumberFormat="1" applyFont="1" applyAlignment="1"/>
    <xf numFmtId="166" fontId="54" fillId="0" borderId="20" xfId="140" applyNumberFormat="1" applyFont="1" applyFill="1" applyBorder="1"/>
    <xf numFmtId="166" fontId="54" fillId="0" borderId="20" xfId="126" applyNumberFormat="1" applyFont="1" applyBorder="1"/>
    <xf numFmtId="166" fontId="54" fillId="0" borderId="0" xfId="0" applyNumberFormat="1" applyFont="1" applyFill="1"/>
    <xf numFmtId="166" fontId="54" fillId="0" borderId="0" xfId="0" applyNumberFormat="1" applyFont="1"/>
    <xf numFmtId="37" fontId="54" fillId="0" borderId="0" xfId="0" applyNumberFormat="1" applyFont="1" applyFill="1" applyAlignment="1" applyProtection="1"/>
    <xf numFmtId="166" fontId="54" fillId="0" borderId="21" xfId="126" applyNumberFormat="1" applyFont="1" applyFill="1" applyBorder="1" applyAlignment="1" applyProtection="1">
      <alignment horizontal="right"/>
    </xf>
    <xf numFmtId="166" fontId="54" fillId="0" borderId="0" xfId="126" applyNumberFormat="1" applyFont="1"/>
    <xf numFmtId="4" fontId="0" fillId="0" borderId="0" xfId="0" applyNumberFormat="1"/>
    <xf numFmtId="4" fontId="11" fillId="0" borderId="0" xfId="0" applyNumberFormat="1" applyFont="1"/>
    <xf numFmtId="0" fontId="11" fillId="0" borderId="0" xfId="0" applyFont="1"/>
    <xf numFmtId="4" fontId="11" fillId="0" borderId="21" xfId="0" applyNumberFormat="1" applyFont="1" applyBorder="1"/>
    <xf numFmtId="166" fontId="11" fillId="0" borderId="21" xfId="126" applyNumberFormat="1" applyFont="1" applyBorder="1"/>
    <xf numFmtId="4" fontId="11" fillId="30" borderId="0" xfId="0" applyNumberFormat="1" applyFont="1" applyFill="1"/>
    <xf numFmtId="4" fontId="0" fillId="30" borderId="0" xfId="0" applyNumberFormat="1" applyFill="1"/>
    <xf numFmtId="4" fontId="11" fillId="22" borderId="0" xfId="0" applyNumberFormat="1" applyFont="1" applyFill="1"/>
    <xf numFmtId="0" fontId="11" fillId="22" borderId="0" xfId="0" applyFont="1" applyFill="1"/>
    <xf numFmtId="4" fontId="11" fillId="31" borderId="0" xfId="0" applyNumberFormat="1" applyFont="1" applyFill="1"/>
    <xf numFmtId="4" fontId="0" fillId="31" borderId="0" xfId="0" applyNumberFormat="1" applyFill="1"/>
    <xf numFmtId="0" fontId="0" fillId="31" borderId="0" xfId="0" applyFill="1"/>
    <xf numFmtId="4" fontId="0" fillId="32" borderId="0" xfId="0" applyNumberFormat="1" applyFill="1"/>
    <xf numFmtId="4" fontId="11" fillId="32" borderId="0" xfId="0" applyNumberFormat="1" applyFont="1" applyFill="1"/>
    <xf numFmtId="166" fontId="11" fillId="0" borderId="0" xfId="0" applyNumberFormat="1" applyFont="1"/>
    <xf numFmtId="0" fontId="0" fillId="32" borderId="0" xfId="0" applyFill="1"/>
    <xf numFmtId="0" fontId="0" fillId="29" borderId="0" xfId="0" applyFill="1"/>
    <xf numFmtId="4" fontId="0" fillId="29" borderId="0" xfId="0" applyNumberFormat="1" applyFill="1"/>
    <xf numFmtId="0" fontId="0" fillId="30" borderId="0" xfId="0" applyFill="1"/>
    <xf numFmtId="166" fontId="54" fillId="30" borderId="0" xfId="126" applyNumberFormat="1" applyFont="1" applyFill="1"/>
    <xf numFmtId="0" fontId="56" fillId="0" borderId="0" xfId="253" applyFont="1" applyFill="1" applyAlignment="1">
      <alignment vertical="top"/>
    </xf>
    <xf numFmtId="0" fontId="56" fillId="0" borderId="0" xfId="253" quotePrefix="1" applyNumberFormat="1" applyFont="1" applyAlignment="1">
      <alignment horizontal="left" vertical="top"/>
    </xf>
    <xf numFmtId="0" fontId="54" fillId="0" borderId="0" xfId="0" applyFont="1" applyFill="1" applyAlignment="1">
      <alignment vertical="top"/>
    </xf>
    <xf numFmtId="0" fontId="54" fillId="0" borderId="0" xfId="253" applyFont="1" applyFill="1" applyBorder="1" applyAlignment="1">
      <alignment vertical="top"/>
    </xf>
    <xf numFmtId="0" fontId="54" fillId="0" borderId="0" xfId="253" applyFont="1" applyFill="1" applyAlignment="1">
      <alignment vertical="top"/>
    </xf>
    <xf numFmtId="0" fontId="56" fillId="0" borderId="0" xfId="126" quotePrefix="1" applyNumberFormat="1" applyFont="1" applyFill="1" applyAlignment="1">
      <alignment horizontal="left" vertical="top"/>
    </xf>
    <xf numFmtId="0" fontId="56" fillId="0" borderId="0" xfId="126" applyNumberFormat="1" applyFont="1" applyFill="1" applyAlignment="1">
      <alignment horizontal="left" vertical="top"/>
    </xf>
    <xf numFmtId="0" fontId="54" fillId="0" borderId="0" xfId="0" applyFont="1" applyFill="1" applyAlignment="1">
      <alignment horizontal="centerContinuous" vertical="top"/>
    </xf>
    <xf numFmtId="0" fontId="56" fillId="0" borderId="0" xfId="253" applyFont="1" applyFill="1" applyAlignment="1">
      <alignment horizontal="center"/>
    </xf>
    <xf numFmtId="0" fontId="54" fillId="0" borderId="0" xfId="248" applyFont="1" applyFill="1" applyAlignment="1"/>
    <xf numFmtId="0" fontId="54" fillId="0" borderId="0" xfId="246" applyFont="1" applyAlignment="1"/>
    <xf numFmtId="0" fontId="54" fillId="0" borderId="0" xfId="251" applyFont="1" applyFill="1" applyAlignment="1"/>
    <xf numFmtId="0" fontId="56" fillId="0" borderId="0" xfId="248" applyNumberFormat="1" applyFont="1" applyBorder="1" applyAlignment="1"/>
    <xf numFmtId="0" fontId="54" fillId="0" borderId="0" xfId="251" applyNumberFormat="1" applyFont="1" applyFill="1" applyAlignment="1"/>
    <xf numFmtId="0" fontId="56" fillId="0" borderId="0" xfId="248" applyFont="1" applyFill="1" applyAlignment="1"/>
    <xf numFmtId="0" fontId="56" fillId="0" borderId="0" xfId="253" applyFont="1" applyFill="1" applyAlignment="1"/>
    <xf numFmtId="0" fontId="56" fillId="0" borderId="0" xfId="253" applyFont="1" applyFill="1" applyAlignment="1">
      <alignment horizontal="centerContinuous"/>
    </xf>
    <xf numFmtId="0" fontId="54" fillId="0" borderId="0" xfId="253" applyFont="1" applyFill="1"/>
    <xf numFmtId="0" fontId="54" fillId="0" borderId="0" xfId="253" applyNumberFormat="1" applyFont="1" applyFill="1" applyAlignment="1">
      <alignment horizontal="left" vertical="top"/>
    </xf>
    <xf numFmtId="0" fontId="56" fillId="0" borderId="0" xfId="253" applyFont="1" applyFill="1" applyAlignment="1">
      <alignment horizontal="center" vertical="center" wrapText="1"/>
    </xf>
    <xf numFmtId="192" fontId="54" fillId="0" borderId="0" xfId="253" applyNumberFormat="1" applyFont="1" applyFill="1" applyAlignment="1">
      <alignment vertical="top"/>
    </xf>
    <xf numFmtId="0" fontId="54" fillId="0" borderId="0" xfId="253" applyFont="1"/>
    <xf numFmtId="0" fontId="56" fillId="0" borderId="0" xfId="253" applyFont="1" applyFill="1" applyBorder="1" applyAlignment="1"/>
    <xf numFmtId="1" fontId="56" fillId="0" borderId="0" xfId="251" quotePrefix="1" applyNumberFormat="1" applyFont="1" applyFill="1" applyAlignment="1">
      <alignment horizontal="left"/>
    </xf>
    <xf numFmtId="1" fontId="56" fillId="0" borderId="0" xfId="126" applyNumberFormat="1" applyFont="1" applyFill="1" applyAlignment="1">
      <alignment horizontal="left"/>
    </xf>
    <xf numFmtId="0" fontId="56" fillId="0" borderId="0" xfId="253" applyFont="1" applyFill="1"/>
    <xf numFmtId="0" fontId="56" fillId="0" borderId="0" xfId="253" applyFont="1"/>
    <xf numFmtId="0" fontId="54" fillId="0" borderId="0" xfId="0" applyFont="1" applyAlignment="1"/>
    <xf numFmtId="0" fontId="54" fillId="0" borderId="0" xfId="0" applyFont="1" applyFill="1" applyAlignment="1">
      <alignment horizontal="centerContinuous"/>
    </xf>
    <xf numFmtId="0" fontId="54" fillId="0" borderId="0" xfId="253" applyFont="1" applyFill="1" applyAlignment="1">
      <alignment horizontal="centerContinuous"/>
    </xf>
    <xf numFmtId="49" fontId="54" fillId="0" borderId="0" xfId="253" applyNumberFormat="1" applyFont="1" applyFill="1" applyAlignment="1">
      <alignment horizontal="left" vertical="top"/>
    </xf>
    <xf numFmtId="1" fontId="56" fillId="0" borderId="0" xfId="250" applyNumberFormat="1" applyFont="1" applyFill="1" applyAlignment="1">
      <alignment horizontal="left" vertical="top"/>
    </xf>
    <xf numFmtId="0" fontId="56" fillId="0" borderId="0" xfId="253" applyFont="1" applyFill="1" applyBorder="1" applyAlignment="1">
      <alignment horizontal="center"/>
    </xf>
    <xf numFmtId="0" fontId="54" fillId="0" borderId="0" xfId="253" applyFont="1" applyFill="1" applyBorder="1"/>
    <xf numFmtId="0" fontId="57" fillId="0" borderId="0" xfId="253" applyFont="1" applyAlignment="1">
      <alignment horizontal="center"/>
    </xf>
    <xf numFmtId="166" fontId="56" fillId="0" borderId="0" xfId="126" applyNumberFormat="1" applyFont="1" applyFill="1" applyAlignment="1">
      <alignment vertical="top"/>
    </xf>
    <xf numFmtId="49" fontId="54" fillId="0" borderId="0" xfId="126" applyNumberFormat="1" applyFont="1" applyFill="1" applyAlignment="1">
      <alignment horizontal="centerContinuous"/>
    </xf>
    <xf numFmtId="166" fontId="54" fillId="0" borderId="0" xfId="126" applyNumberFormat="1" applyFont="1" applyFill="1" applyAlignment="1">
      <alignment horizontal="centerContinuous"/>
    </xf>
    <xf numFmtId="166" fontId="56" fillId="0" borderId="0" xfId="126" applyNumberFormat="1" applyFont="1" applyFill="1" applyAlignment="1">
      <alignment horizontal="centerContinuous"/>
    </xf>
    <xf numFmtId="0" fontId="57" fillId="0" borderId="0" xfId="253" applyFont="1" applyFill="1" applyAlignment="1">
      <alignment horizontal="center"/>
    </xf>
    <xf numFmtId="0" fontId="54" fillId="0" borderId="0" xfId="253" quotePrefix="1" applyFont="1" applyFill="1" applyAlignment="1">
      <alignment horizontal="left"/>
    </xf>
    <xf numFmtId="0" fontId="56" fillId="0" borderId="0" xfId="0" applyFont="1" applyFill="1"/>
    <xf numFmtId="166" fontId="54" fillId="0" borderId="0" xfId="253" applyNumberFormat="1" applyFont="1" applyFill="1"/>
    <xf numFmtId="1" fontId="54" fillId="0" borderId="0" xfId="253" applyNumberFormat="1" applyFont="1" applyFill="1"/>
    <xf numFmtId="0" fontId="57" fillId="0" borderId="0" xfId="253" applyFont="1"/>
    <xf numFmtId="166" fontId="57" fillId="0" borderId="0" xfId="126" applyNumberFormat="1" applyFont="1"/>
    <xf numFmtId="0" fontId="56" fillId="0" borderId="0" xfId="252" applyFont="1" applyFill="1" applyAlignment="1">
      <alignment vertical="top"/>
    </xf>
    <xf numFmtId="0" fontId="56" fillId="0" borderId="0" xfId="252" applyNumberFormat="1" applyFont="1" applyFill="1" applyAlignment="1">
      <alignment horizontal="left" vertical="top"/>
    </xf>
    <xf numFmtId="0" fontId="54" fillId="30" borderId="0" xfId="0" applyFont="1" applyFill="1"/>
    <xf numFmtId="188" fontId="56" fillId="0" borderId="0" xfId="250" applyNumberFormat="1" applyFont="1" applyFill="1" applyAlignment="1">
      <alignment horizontal="left" vertical="top"/>
    </xf>
    <xf numFmtId="0" fontId="54" fillId="0" borderId="0" xfId="0" applyFont="1" applyAlignment="1">
      <alignment horizontal="left" indent="1"/>
    </xf>
    <xf numFmtId="4" fontId="54" fillId="33" borderId="0" xfId="0" applyNumberFormat="1" applyFont="1" applyFill="1"/>
    <xf numFmtId="0" fontId="54" fillId="33" borderId="0" xfId="0" applyFont="1" applyFill="1"/>
    <xf numFmtId="4" fontId="54" fillId="0" borderId="0" xfId="0" applyNumberFormat="1" applyFont="1"/>
    <xf numFmtId="4" fontId="54" fillId="30" borderId="0" xfId="0" applyNumberFormat="1" applyFont="1" applyFill="1"/>
    <xf numFmtId="4" fontId="54" fillId="29" borderId="0" xfId="0" applyNumberFormat="1" applyFont="1" applyFill="1"/>
    <xf numFmtId="4" fontId="56" fillId="30" borderId="0" xfId="0" applyNumberFormat="1" applyFont="1" applyFill="1"/>
    <xf numFmtId="166" fontId="56" fillId="0" borderId="21" xfId="126" applyNumberFormat="1" applyFont="1" applyBorder="1"/>
    <xf numFmtId="0" fontId="54" fillId="0" borderId="0" xfId="252" applyFont="1" applyFill="1" applyAlignment="1">
      <alignment vertical="top"/>
    </xf>
    <xf numFmtId="0" fontId="54" fillId="0" borderId="0" xfId="252" applyNumberFormat="1" applyFont="1" applyFill="1" applyAlignment="1">
      <alignment horizontal="left" vertical="top" wrapText="1"/>
    </xf>
    <xf numFmtId="0" fontId="54" fillId="0" borderId="0" xfId="252" applyNumberFormat="1" applyFont="1" applyFill="1" applyAlignment="1">
      <alignment horizontal="left" vertical="top"/>
    </xf>
    <xf numFmtId="0" fontId="54" fillId="0" borderId="0" xfId="253" applyNumberFormat="1" applyFont="1" applyFill="1" applyAlignment="1">
      <alignment vertical="top"/>
    </xf>
    <xf numFmtId="0" fontId="56" fillId="0" borderId="0" xfId="253" applyNumberFormat="1" applyFont="1" applyFill="1" applyAlignment="1">
      <alignment horizontal="left" vertical="top"/>
    </xf>
    <xf numFmtId="43" fontId="54" fillId="0" borderId="0" xfId="253" applyNumberFormat="1" applyFont="1" applyFill="1" applyAlignment="1">
      <alignment vertical="top"/>
    </xf>
    <xf numFmtId="0" fontId="54" fillId="0" borderId="0" xfId="253" applyFont="1" applyFill="1" applyBorder="1" applyAlignment="1"/>
    <xf numFmtId="192" fontId="54" fillId="0" borderId="0" xfId="253" applyNumberFormat="1" applyFont="1" applyFill="1" applyAlignment="1">
      <alignment horizontal="left" vertical="top"/>
    </xf>
    <xf numFmtId="0" fontId="54" fillId="0" borderId="0" xfId="248" applyFont="1" applyFill="1" applyAlignment="1">
      <alignment vertical="top"/>
    </xf>
    <xf numFmtId="41" fontId="54" fillId="0" borderId="0" xfId="126" applyNumberFormat="1" applyFont="1" applyFill="1" applyAlignment="1">
      <alignment horizontal="left" vertical="center"/>
    </xf>
    <xf numFmtId="0" fontId="56" fillId="0" borderId="0" xfId="253" applyNumberFormat="1" applyFont="1" applyFill="1" applyAlignment="1">
      <alignment vertical="top"/>
    </xf>
    <xf numFmtId="49" fontId="56" fillId="0" borderId="0" xfId="253" applyNumberFormat="1" applyFont="1" applyFill="1" applyAlignment="1">
      <alignment horizontal="left" vertical="top"/>
    </xf>
    <xf numFmtId="49" fontId="56" fillId="0" borderId="0" xfId="253" quotePrefix="1" applyNumberFormat="1" applyFont="1" applyFill="1" applyAlignment="1">
      <alignment horizontal="left" vertical="top"/>
    </xf>
    <xf numFmtId="166" fontId="57" fillId="0" borderId="0" xfId="126" applyNumberFormat="1" applyFont="1" applyFill="1"/>
    <xf numFmtId="166" fontId="54" fillId="0" borderId="18" xfId="137" applyNumberFormat="1" applyFont="1" applyFill="1" applyBorder="1"/>
    <xf numFmtId="166" fontId="54" fillId="0" borderId="19" xfId="137" applyNumberFormat="1" applyFont="1" applyFill="1" applyBorder="1"/>
    <xf numFmtId="166" fontId="54" fillId="0" borderId="20" xfId="137" applyNumberFormat="1" applyFont="1" applyFill="1" applyBorder="1"/>
    <xf numFmtId="43" fontId="54" fillId="0" borderId="22" xfId="126" applyNumberFormat="1" applyFont="1" applyFill="1" applyBorder="1"/>
    <xf numFmtId="166" fontId="54" fillId="0" borderId="18" xfId="217" applyNumberFormat="1" applyFont="1" applyFill="1" applyBorder="1" applyAlignment="1"/>
    <xf numFmtId="166" fontId="54" fillId="0" borderId="19" xfId="217" applyNumberFormat="1" applyFont="1" applyFill="1" applyBorder="1" applyAlignment="1"/>
    <xf numFmtId="166" fontId="54" fillId="0" borderId="23" xfId="137" applyNumberFormat="1" applyFont="1" applyFill="1" applyBorder="1"/>
    <xf numFmtId="166" fontId="54" fillId="0" borderId="23" xfId="217" applyNumberFormat="1" applyFont="1" applyFill="1" applyBorder="1" applyAlignment="1"/>
    <xf numFmtId="0" fontId="56" fillId="0" borderId="0" xfId="252" applyNumberFormat="1" applyFont="1" applyFill="1" applyAlignment="1">
      <alignment vertical="top"/>
    </xf>
    <xf numFmtId="43" fontId="54" fillId="0" borderId="0" xfId="252" applyNumberFormat="1" applyFont="1" applyFill="1" applyAlignment="1">
      <alignment vertical="top"/>
    </xf>
    <xf numFmtId="0" fontId="71" fillId="0" borderId="0" xfId="252" applyFont="1" applyFill="1" applyAlignment="1">
      <alignment horizontal="center" vertical="top"/>
    </xf>
    <xf numFmtId="166" fontId="54" fillId="0" borderId="0" xfId="126" applyNumberFormat="1" applyFont="1" applyFill="1" applyAlignment="1"/>
    <xf numFmtId="49" fontId="56" fillId="0" borderId="0" xfId="126" applyNumberFormat="1" applyFont="1" applyFill="1"/>
    <xf numFmtId="1" fontId="54" fillId="0" borderId="0" xfId="217" applyNumberFormat="1" applyFont="1" applyFill="1" applyAlignment="1">
      <alignment horizontal="center"/>
    </xf>
    <xf numFmtId="0" fontId="56" fillId="0" borderId="0" xfId="248" applyFont="1" applyFill="1" applyAlignment="1">
      <alignment vertical="top"/>
    </xf>
    <xf numFmtId="0" fontId="54" fillId="0" borderId="0" xfId="0" applyNumberFormat="1" applyFont="1" applyAlignment="1">
      <alignment horizontal="left"/>
    </xf>
    <xf numFmtId="0" fontId="56" fillId="0" borderId="0" xfId="252" quotePrefix="1" applyNumberFormat="1" applyFont="1" applyFill="1" applyAlignment="1">
      <alignment horizontal="left" vertical="top"/>
    </xf>
    <xf numFmtId="0" fontId="54" fillId="0" borderId="0" xfId="245" applyFont="1" applyFill="1"/>
    <xf numFmtId="0" fontId="54" fillId="0" borderId="0" xfId="217" quotePrefix="1" applyFont="1" applyFill="1" applyAlignment="1"/>
    <xf numFmtId="166" fontId="54" fillId="0" borderId="0" xfId="252" applyNumberFormat="1" applyFont="1" applyFill="1"/>
    <xf numFmtId="0" fontId="54" fillId="0" borderId="0" xfId="252" applyNumberFormat="1" applyFont="1" applyAlignment="1">
      <alignment horizontal="centerContinuous" vertical="top"/>
    </xf>
    <xf numFmtId="166" fontId="54" fillId="0" borderId="0" xfId="126" applyNumberFormat="1" applyFont="1" applyFill="1" applyBorder="1" applyAlignment="1"/>
    <xf numFmtId="0" fontId="60" fillId="0" borderId="0" xfId="217" applyFont="1" applyFill="1" applyBorder="1" applyAlignment="1"/>
    <xf numFmtId="0" fontId="58" fillId="0" borderId="0" xfId="217" applyFont="1" applyFill="1" applyBorder="1" applyAlignment="1"/>
    <xf numFmtId="0" fontId="60" fillId="0" borderId="0" xfId="217" applyNumberFormat="1" applyFont="1" applyFill="1" applyBorder="1" applyAlignment="1"/>
    <xf numFmtId="0" fontId="56" fillId="0" borderId="0" xfId="0" applyFont="1" applyFill="1" applyAlignment="1">
      <alignment horizontal="left" vertical="top"/>
    </xf>
    <xf numFmtId="0" fontId="54" fillId="0" borderId="0" xfId="254" applyFont="1" applyFill="1"/>
    <xf numFmtId="0" fontId="57" fillId="0" borderId="0" xfId="254" applyFont="1" applyFill="1" applyAlignment="1">
      <alignment horizontal="center"/>
    </xf>
    <xf numFmtId="0" fontId="54" fillId="0" borderId="0" xfId="254" applyFont="1" applyFill="1" applyBorder="1"/>
    <xf numFmtId="0" fontId="57" fillId="0" borderId="0" xfId="254" applyFont="1" applyFill="1" applyBorder="1"/>
    <xf numFmtId="0" fontId="0" fillId="0" borderId="0" xfId="0" applyFill="1" applyAlignment="1">
      <alignment vertical="center"/>
    </xf>
    <xf numFmtId="0" fontId="57" fillId="0" borderId="0" xfId="254" applyFont="1" applyFill="1"/>
    <xf numFmtId="0" fontId="56" fillId="0" borderId="0" xfId="254" applyFont="1" applyFill="1"/>
    <xf numFmtId="0" fontId="54" fillId="0" borderId="0" xfId="217" applyFont="1" applyFill="1" applyBorder="1" applyAlignment="1">
      <alignment horizontal="center"/>
    </xf>
    <xf numFmtId="166" fontId="54" fillId="0" borderId="20" xfId="217" applyNumberFormat="1" applyFont="1" applyFill="1" applyBorder="1" applyAlignment="1"/>
    <xf numFmtId="166" fontId="54" fillId="0" borderId="23" xfId="126" applyNumberFormat="1" applyFont="1" applyFill="1" applyBorder="1" applyAlignment="1">
      <alignment horizontal="right"/>
    </xf>
    <xf numFmtId="0" fontId="61" fillId="0" borderId="0" xfId="217" applyFont="1" applyFill="1" applyAlignment="1"/>
    <xf numFmtId="0" fontId="12" fillId="0" borderId="0" xfId="217" applyFont="1" applyFill="1" applyAlignment="1"/>
    <xf numFmtId="0" fontId="61" fillId="0" borderId="0" xfId="217" applyNumberFormat="1" applyFont="1" applyFill="1" applyAlignment="1"/>
    <xf numFmtId="166" fontId="12" fillId="0" borderId="0" xfId="217" applyNumberFormat="1" applyFont="1" applyFill="1" applyAlignment="1"/>
    <xf numFmtId="0" fontId="12" fillId="0" borderId="0" xfId="217" applyFont="1" applyFill="1" applyBorder="1" applyAlignment="1"/>
    <xf numFmtId="166" fontId="12" fillId="0" borderId="0" xfId="217" applyNumberFormat="1" applyFont="1" applyFill="1" applyBorder="1" applyAlignment="1"/>
    <xf numFmtId="166" fontId="12" fillId="0" borderId="18" xfId="217" applyNumberFormat="1" applyFont="1" applyFill="1" applyBorder="1" applyAlignment="1"/>
    <xf numFmtId="166" fontId="12" fillId="0" borderId="19" xfId="217" applyNumberFormat="1" applyFont="1" applyFill="1" applyBorder="1" applyAlignment="1"/>
    <xf numFmtId="0" fontId="12" fillId="0" borderId="0" xfId="217" applyFont="1" applyFill="1" applyAlignment="1">
      <alignment horizontal="center"/>
    </xf>
    <xf numFmtId="166" fontId="12" fillId="0" borderId="0" xfId="137" applyNumberFormat="1" applyFont="1" applyFill="1" applyBorder="1"/>
    <xf numFmtId="166" fontId="12" fillId="0" borderId="20" xfId="137" applyNumberFormat="1" applyFont="1" applyFill="1" applyBorder="1"/>
    <xf numFmtId="166" fontId="12" fillId="0" borderId="19" xfId="137" applyNumberFormat="1" applyFont="1" applyFill="1" applyBorder="1"/>
    <xf numFmtId="0" fontId="12" fillId="0" borderId="0" xfId="217" quotePrefix="1" applyFont="1" applyFill="1" applyAlignment="1">
      <alignment horizontal="left"/>
    </xf>
    <xf numFmtId="166" fontId="12" fillId="0" borderId="18" xfId="137" applyNumberFormat="1" applyFont="1" applyFill="1" applyBorder="1"/>
    <xf numFmtId="1" fontId="12" fillId="0" borderId="0" xfId="217" applyNumberFormat="1" applyFont="1" applyFill="1" applyAlignment="1">
      <alignment horizontal="center"/>
    </xf>
    <xf numFmtId="0" fontId="12" fillId="0" borderId="0" xfId="245" applyFont="1" applyFill="1"/>
    <xf numFmtId="0" fontId="12" fillId="0" borderId="0" xfId="217" quotePrefix="1" applyFont="1" applyFill="1" applyAlignment="1">
      <alignment horizontal="center"/>
    </xf>
    <xf numFmtId="166" fontId="12" fillId="0" borderId="2" xfId="137" applyNumberFormat="1" applyFont="1" applyFill="1" applyBorder="1"/>
    <xf numFmtId="166" fontId="12" fillId="0" borderId="23" xfId="137" applyNumberFormat="1" applyFont="1" applyFill="1" applyBorder="1"/>
    <xf numFmtId="0" fontId="12" fillId="0" borderId="0" xfId="217" applyFont="1" applyFill="1" applyAlignment="1">
      <alignment horizontal="left"/>
    </xf>
    <xf numFmtId="0" fontId="12" fillId="0" borderId="0" xfId="217" applyFont="1" applyFill="1" applyAlignment="1">
      <alignment horizontal="left" indent="1"/>
    </xf>
    <xf numFmtId="166" fontId="12" fillId="0" borderId="0" xfId="126" applyNumberFormat="1" applyFont="1" applyFill="1" applyAlignment="1"/>
    <xf numFmtId="166" fontId="12" fillId="0" borderId="23" xfId="217" applyNumberFormat="1" applyFont="1" applyFill="1" applyBorder="1" applyAlignment="1"/>
    <xf numFmtId="43" fontId="12" fillId="0" borderId="0" xfId="217" applyNumberFormat="1" applyFont="1" applyFill="1" applyAlignment="1"/>
    <xf numFmtId="166" fontId="12" fillId="0" borderId="21" xfId="217" applyNumberFormat="1" applyFont="1" applyFill="1" applyBorder="1" applyAlignment="1"/>
    <xf numFmtId="1" fontId="12" fillId="0" borderId="0" xfId="217" quotePrefix="1" applyNumberFormat="1" applyFont="1" applyFill="1" applyAlignment="1">
      <alignment horizontal="center"/>
    </xf>
    <xf numFmtId="43" fontId="12" fillId="0" borderId="22" xfId="217" applyNumberFormat="1" applyFont="1" applyFill="1" applyBorder="1" applyAlignment="1"/>
    <xf numFmtId="43" fontId="12" fillId="0" borderId="0" xfId="217" applyNumberFormat="1" applyFont="1" applyFill="1" applyBorder="1" applyAlignment="1"/>
    <xf numFmtId="166" fontId="61" fillId="0" borderId="0" xfId="126" applyNumberFormat="1" applyFont="1" applyFill="1"/>
    <xf numFmtId="49" fontId="12" fillId="0" borderId="0" xfId="126" applyNumberFormat="1" applyFont="1" applyFill="1"/>
    <xf numFmtId="0" fontId="12" fillId="0" borderId="0" xfId="126" applyNumberFormat="1" applyFont="1" applyFill="1" applyAlignment="1">
      <alignment horizontal="center"/>
    </xf>
    <xf numFmtId="166" fontId="12" fillId="0" borderId="0" xfId="126" applyNumberFormat="1" applyFont="1" applyFill="1" applyBorder="1"/>
    <xf numFmtId="166" fontId="12" fillId="0" borderId="0" xfId="140" applyNumberFormat="1" applyFont="1" applyFill="1"/>
    <xf numFmtId="49" fontId="61" fillId="0" borderId="0" xfId="253" applyNumberFormat="1" applyFont="1" applyAlignment="1"/>
    <xf numFmtId="49" fontId="12" fillId="0" borderId="0" xfId="126" applyNumberFormat="1" applyFont="1" applyFill="1" applyAlignment="1">
      <alignment vertical="center"/>
    </xf>
    <xf numFmtId="166" fontId="12" fillId="0" borderId="0" xfId="126" applyNumberFormat="1" applyFont="1" applyFill="1" applyAlignment="1">
      <alignment vertical="center"/>
    </xf>
    <xf numFmtId="49" fontId="61" fillId="0" borderId="0" xfId="126" applyNumberFormat="1" applyFont="1" applyFill="1"/>
    <xf numFmtId="166" fontId="12" fillId="0" borderId="21" xfId="126" applyNumberFormat="1" applyFont="1" applyFill="1" applyBorder="1" applyAlignment="1">
      <alignment vertical="center"/>
    </xf>
    <xf numFmtId="0" fontId="12" fillId="0" borderId="0" xfId="126" applyNumberFormat="1" applyFont="1" applyFill="1" applyAlignment="1">
      <alignment horizontal="left" indent="1"/>
    </xf>
    <xf numFmtId="49" fontId="12" fillId="0" borderId="0" xfId="126" applyNumberFormat="1" applyFont="1" applyFill="1" applyAlignment="1">
      <alignment horizontal="centerContinuous"/>
    </xf>
    <xf numFmtId="166" fontId="12" fillId="0" borderId="0" xfId="126" applyNumberFormat="1" applyFont="1" applyFill="1" applyAlignment="1">
      <alignment horizontal="centerContinuous"/>
    </xf>
    <xf numFmtId="166" fontId="61" fillId="0" borderId="0" xfId="126" applyNumberFormat="1" applyFont="1" applyFill="1" applyAlignment="1">
      <alignment horizontal="centerContinuous"/>
    </xf>
    <xf numFmtId="166" fontId="12" fillId="0" borderId="21" xfId="126" applyNumberFormat="1" applyFont="1" applyFill="1" applyBorder="1"/>
    <xf numFmtId="37" fontId="12" fillId="0" borderId="0" xfId="0" applyNumberFormat="1" applyFont="1" applyFill="1" applyProtection="1"/>
    <xf numFmtId="0" fontId="12" fillId="0" borderId="0" xfId="0" applyFont="1" applyFill="1"/>
    <xf numFmtId="0" fontId="12" fillId="0" borderId="0" xfId="0" applyFont="1"/>
    <xf numFmtId="166" fontId="12" fillId="0" borderId="0" xfId="126" applyNumberFormat="1" applyFont="1"/>
    <xf numFmtId="0" fontId="12" fillId="0" borderId="0" xfId="0" applyFont="1" applyFill="1" applyAlignment="1">
      <alignment horizontal="left"/>
    </xf>
    <xf numFmtId="0" fontId="12" fillId="0" borderId="0" xfId="0" applyFont="1" applyFill="1" applyAlignment="1">
      <alignment horizontal="left" indent="1"/>
    </xf>
    <xf numFmtId="0" fontId="12" fillId="0" borderId="0" xfId="162" applyNumberFormat="1" applyFont="1" applyAlignment="1"/>
    <xf numFmtId="166" fontId="12" fillId="0" borderId="18" xfId="126" applyNumberFormat="1" applyFont="1" applyFill="1" applyBorder="1"/>
    <xf numFmtId="166" fontId="12" fillId="0" borderId="19" xfId="126" applyNumberFormat="1" applyFont="1" applyFill="1" applyBorder="1"/>
    <xf numFmtId="0" fontId="12" fillId="0" borderId="0" xfId="253" applyFont="1" applyFill="1"/>
    <xf numFmtId="0" fontId="12" fillId="0" borderId="0" xfId="253" applyFont="1"/>
    <xf numFmtId="49" fontId="61" fillId="0" borderId="0" xfId="253" applyNumberFormat="1" applyFont="1" applyFill="1"/>
    <xf numFmtId="0" fontId="61" fillId="0" borderId="0" xfId="253" applyFont="1" applyFill="1"/>
    <xf numFmtId="0" fontId="73" fillId="0" borderId="0" xfId="0" applyFont="1" applyFill="1"/>
    <xf numFmtId="49" fontId="12" fillId="0" borderId="0" xfId="253" applyNumberFormat="1" applyFont="1" applyFill="1" applyAlignment="1">
      <alignment horizontal="left"/>
    </xf>
    <xf numFmtId="0" fontId="12" fillId="0" borderId="0" xfId="253" quotePrefix="1" applyFont="1" applyFill="1" applyAlignment="1">
      <alignment horizontal="left"/>
    </xf>
    <xf numFmtId="0" fontId="61" fillId="0" borderId="0" xfId="253" applyFont="1" applyFill="1" applyBorder="1"/>
    <xf numFmtId="0" fontId="12" fillId="0" borderId="0" xfId="253" applyFont="1" applyFill="1" applyAlignment="1">
      <alignment horizontal="left"/>
    </xf>
    <xf numFmtId="0" fontId="61" fillId="0" borderId="0" xfId="253" quotePrefix="1" applyFont="1" applyFill="1" applyBorder="1" applyAlignment="1">
      <alignment horizontal="center"/>
    </xf>
    <xf numFmtId="166" fontId="12" fillId="0" borderId="0" xfId="253" applyNumberFormat="1" applyFont="1"/>
    <xf numFmtId="166" fontId="12" fillId="0" borderId="23" xfId="126" applyNumberFormat="1" applyFont="1" applyFill="1" applyBorder="1"/>
    <xf numFmtId="0" fontId="61" fillId="0" borderId="0" xfId="0" applyNumberFormat="1" applyFont="1" applyFill="1"/>
    <xf numFmtId="166" fontId="12" fillId="0" borderId="20" xfId="126" applyNumberFormat="1" applyFont="1" applyFill="1" applyBorder="1"/>
    <xf numFmtId="49" fontId="12" fillId="0" borderId="0" xfId="126" applyNumberFormat="1" applyFont="1" applyFill="1" applyAlignment="1">
      <alignment horizontal="left" indent="1"/>
    </xf>
    <xf numFmtId="0" fontId="61" fillId="0" borderId="0" xfId="0" applyFont="1" applyFill="1"/>
    <xf numFmtId="0" fontId="12" fillId="0" borderId="0" xfId="253" applyFont="1" applyFill="1" applyBorder="1"/>
    <xf numFmtId="166" fontId="12" fillId="0" borderId="0" xfId="253" applyNumberFormat="1" applyFont="1" applyBorder="1"/>
    <xf numFmtId="166" fontId="0" fillId="0" borderId="0" xfId="0" applyNumberFormat="1"/>
    <xf numFmtId="0" fontId="56" fillId="0" borderId="0" xfId="252" applyFont="1" applyFill="1" applyAlignment="1">
      <alignment horizontal="center" vertical="top"/>
    </xf>
    <xf numFmtId="166" fontId="12" fillId="0" borderId="0" xfId="126" quotePrefix="1" applyNumberFormat="1" applyFont="1" applyFill="1" applyAlignment="1">
      <alignment vertical="center"/>
    </xf>
    <xf numFmtId="0" fontId="61" fillId="0" borderId="0" xfId="0" applyFont="1" applyFill="1" applyAlignment="1">
      <alignment horizontal="left"/>
    </xf>
    <xf numFmtId="0" fontId="54" fillId="0" borderId="0" xfId="253" applyFont="1" applyFill="1" applyAlignment="1">
      <alignment horizontal="justify" vertical="top"/>
    </xf>
    <xf numFmtId="188" fontId="56" fillId="0" borderId="0" xfId="126" applyNumberFormat="1" applyFont="1" applyFill="1" applyAlignment="1">
      <alignment horizontal="left"/>
    </xf>
    <xf numFmtId="166" fontId="54" fillId="0" borderId="0" xfId="126" applyNumberFormat="1" applyFont="1" applyFill="1" applyBorder="1" applyAlignment="1">
      <alignment horizontal="justify" vertical="top"/>
    </xf>
    <xf numFmtId="1" fontId="61" fillId="0" borderId="0" xfId="251" quotePrefix="1" applyNumberFormat="1" applyFont="1" applyFill="1" applyAlignment="1">
      <alignment horizontal="left"/>
    </xf>
    <xf numFmtId="0" fontId="12" fillId="0" borderId="0" xfId="0" applyFont="1" applyAlignment="1"/>
    <xf numFmtId="0" fontId="12" fillId="0" borderId="0" xfId="0" applyNumberFormat="1" applyFont="1" applyAlignment="1">
      <alignment horizontal="left"/>
    </xf>
    <xf numFmtId="0" fontId="61" fillId="0" borderId="0" xfId="0" applyFont="1"/>
    <xf numFmtId="166" fontId="12" fillId="0" borderId="0" xfId="126" applyNumberFormat="1" applyFont="1" applyBorder="1"/>
    <xf numFmtId="0" fontId="12" fillId="0" borderId="0" xfId="0" applyFont="1" applyBorder="1"/>
    <xf numFmtId="166" fontId="54" fillId="0" borderId="0" xfId="126" applyNumberFormat="1" applyFont="1" applyFill="1" applyBorder="1" applyAlignment="1">
      <alignment horizontal="centerContinuous" vertical="top"/>
    </xf>
    <xf numFmtId="0" fontId="54" fillId="0" borderId="0" xfId="252" applyFont="1" applyFill="1" applyBorder="1" applyAlignment="1"/>
    <xf numFmtId="0" fontId="61" fillId="0" borderId="0" xfId="0" applyFont="1" applyAlignment="1">
      <alignment horizontal="center" vertical="center"/>
    </xf>
    <xf numFmtId="0" fontId="61" fillId="0" borderId="7" xfId="126" quotePrefix="1" applyNumberFormat="1" applyFont="1" applyBorder="1" applyAlignment="1">
      <alignment horizontal="center" wrapText="1"/>
    </xf>
    <xf numFmtId="0" fontId="56" fillId="0" borderId="0" xfId="0" applyFont="1" applyAlignment="1"/>
    <xf numFmtId="0" fontId="33" fillId="0" borderId="0" xfId="0" applyFont="1"/>
    <xf numFmtId="0" fontId="33" fillId="0" borderId="0" xfId="0" applyFont="1" applyBorder="1"/>
    <xf numFmtId="0" fontId="56" fillId="0" borderId="0" xfId="0" applyNumberFormat="1" applyFont="1" applyAlignment="1"/>
    <xf numFmtId="49" fontId="56" fillId="0" borderId="0" xfId="322" applyNumberFormat="1" applyFont="1" applyFill="1" applyAlignment="1">
      <alignment vertical="center" wrapText="1"/>
    </xf>
    <xf numFmtId="0" fontId="54" fillId="0" borderId="0" xfId="323" applyFont="1" applyFill="1"/>
    <xf numFmtId="0" fontId="56" fillId="0" borderId="0" xfId="323" applyFont="1" applyFill="1" applyAlignment="1"/>
    <xf numFmtId="0" fontId="60" fillId="0" borderId="0" xfId="323" applyFont="1" applyFill="1" applyAlignment="1"/>
    <xf numFmtId="0" fontId="56" fillId="0" borderId="0" xfId="322" applyFont="1" applyFill="1" applyAlignment="1">
      <alignment horizontal="center" vertical="center"/>
    </xf>
    <xf numFmtId="0" fontId="54" fillId="0" borderId="0" xfId="323" applyFont="1" applyFill="1" applyBorder="1"/>
    <xf numFmtId="0" fontId="56" fillId="0" borderId="0" xfId="323" quotePrefix="1" applyNumberFormat="1" applyFont="1" applyFill="1" applyAlignment="1"/>
    <xf numFmtId="0" fontId="54" fillId="0" borderId="0" xfId="249" quotePrefix="1" applyFont="1" applyFill="1" applyAlignment="1">
      <alignment vertical="top"/>
    </xf>
    <xf numFmtId="0" fontId="54" fillId="0" borderId="0" xfId="249" applyFont="1" applyFill="1" applyAlignment="1">
      <alignment vertical="top"/>
    </xf>
    <xf numFmtId="166" fontId="54" fillId="0" borderId="0" xfId="249" applyNumberFormat="1" applyFont="1" applyFill="1" applyBorder="1"/>
    <xf numFmtId="0" fontId="54" fillId="0" borderId="0" xfId="249" applyFont="1" applyFill="1" applyBorder="1"/>
    <xf numFmtId="0" fontId="56" fillId="0" borderId="0" xfId="249" applyFont="1" applyFill="1" applyAlignment="1"/>
    <xf numFmtId="166" fontId="56" fillId="0" borderId="0" xfId="126" applyNumberFormat="1" applyFont="1" applyFill="1" applyBorder="1" applyAlignment="1">
      <alignment horizontal="right"/>
    </xf>
    <xf numFmtId="166" fontId="54" fillId="0" borderId="0" xfId="126" applyNumberFormat="1" applyFont="1" applyFill="1" applyBorder="1" applyAlignment="1">
      <alignment horizontal="center"/>
    </xf>
    <xf numFmtId="0" fontId="54" fillId="0" borderId="0" xfId="249" applyFont="1" applyFill="1" applyAlignment="1">
      <alignment horizontal="left"/>
    </xf>
    <xf numFmtId="0" fontId="54" fillId="0" borderId="0" xfId="249" applyFont="1" applyFill="1"/>
    <xf numFmtId="0" fontId="54" fillId="0" borderId="0" xfId="249" applyFont="1" applyFill="1" applyAlignment="1">
      <alignment horizontal="center"/>
    </xf>
    <xf numFmtId="166" fontId="54" fillId="0" borderId="18" xfId="126" applyNumberFormat="1" applyFont="1" applyFill="1" applyBorder="1" applyAlignment="1">
      <alignment horizontal="center"/>
    </xf>
    <xf numFmtId="0" fontId="54" fillId="0" borderId="0" xfId="249" quotePrefix="1" applyFont="1" applyFill="1" applyAlignment="1">
      <alignment horizontal="left"/>
    </xf>
    <xf numFmtId="166" fontId="54" fillId="0" borderId="20" xfId="126" applyNumberFormat="1" applyFont="1" applyFill="1" applyBorder="1" applyAlignment="1">
      <alignment horizontal="center"/>
    </xf>
    <xf numFmtId="166" fontId="54" fillId="0" borderId="0" xfId="126" applyNumberFormat="1" applyFont="1" applyFill="1" applyBorder="1" applyAlignment="1">
      <alignment horizontal="right"/>
    </xf>
    <xf numFmtId="166" fontId="54" fillId="0" borderId="2" xfId="126" applyNumberFormat="1" applyFont="1" applyFill="1" applyBorder="1"/>
    <xf numFmtId="0" fontId="54" fillId="0" borderId="0" xfId="249" quotePrefix="1" applyFont="1" applyFill="1" applyAlignment="1">
      <alignment horizontal="left" indent="1"/>
    </xf>
    <xf numFmtId="166" fontId="54" fillId="0" borderId="18" xfId="126" applyNumberFormat="1" applyFont="1" applyFill="1" applyBorder="1" applyAlignment="1">
      <alignment horizontal="right"/>
    </xf>
    <xf numFmtId="166" fontId="54" fillId="0" borderId="19" xfId="126" applyNumberFormat="1" applyFont="1" applyFill="1" applyBorder="1" applyAlignment="1">
      <alignment horizontal="center"/>
    </xf>
    <xf numFmtId="166" fontId="54" fillId="0" borderId="19" xfId="126" applyNumberFormat="1" applyFont="1" applyFill="1" applyBorder="1" applyAlignment="1">
      <alignment horizontal="right"/>
    </xf>
    <xf numFmtId="166" fontId="54" fillId="0" borderId="20" xfId="126" applyNumberFormat="1" applyFont="1" applyFill="1" applyBorder="1" applyAlignment="1">
      <alignment horizontal="right"/>
    </xf>
    <xf numFmtId="166" fontId="54" fillId="0" borderId="21" xfId="126" applyNumberFormat="1" applyFont="1" applyFill="1" applyBorder="1" applyAlignment="1">
      <alignment horizontal="right"/>
    </xf>
    <xf numFmtId="0" fontId="63" fillId="0" borderId="0" xfId="249" applyFont="1" applyFill="1" applyBorder="1" applyAlignment="1">
      <alignment vertical="center"/>
    </xf>
    <xf numFmtId="166" fontId="63" fillId="0" borderId="0" xfId="126" applyNumberFormat="1" applyFont="1" applyFill="1" applyBorder="1"/>
    <xf numFmtId="0" fontId="58" fillId="0" borderId="0" xfId="323" applyFont="1" applyFill="1"/>
    <xf numFmtId="166" fontId="54" fillId="0" borderId="0" xfId="323" applyNumberFormat="1" applyFont="1" applyFill="1" applyBorder="1"/>
    <xf numFmtId="0" fontId="54" fillId="0" borderId="19" xfId="323" applyFont="1" applyFill="1" applyBorder="1"/>
    <xf numFmtId="166" fontId="54" fillId="0" borderId="2" xfId="126" applyNumberFormat="1" applyFont="1" applyFill="1" applyBorder="1" applyAlignment="1">
      <alignment horizontal="right"/>
    </xf>
    <xf numFmtId="166" fontId="33" fillId="0" borderId="0" xfId="0" applyNumberFormat="1" applyFont="1" applyBorder="1"/>
    <xf numFmtId="0" fontId="56" fillId="0" borderId="0" xfId="324" applyFont="1" applyFill="1" applyAlignment="1"/>
    <xf numFmtId="0" fontId="72" fillId="0" borderId="0" xfId="324" applyFont="1" applyFill="1" applyAlignment="1"/>
    <xf numFmtId="0" fontId="3" fillId="0" borderId="0" xfId="324" applyFont="1" applyFill="1" applyBorder="1"/>
    <xf numFmtId="166" fontId="3" fillId="0" borderId="0" xfId="126" applyNumberFormat="1" applyFont="1" applyFill="1" applyBorder="1"/>
    <xf numFmtId="0" fontId="54" fillId="0" borderId="0" xfId="324" applyFont="1" applyFill="1" applyBorder="1"/>
    <xf numFmtId="166" fontId="54" fillId="0" borderId="0" xfId="324" applyNumberFormat="1" applyFont="1" applyFill="1" applyBorder="1"/>
    <xf numFmtId="0" fontId="61" fillId="0" borderId="0" xfId="326" applyFont="1" applyFill="1" applyAlignment="1"/>
    <xf numFmtId="0" fontId="77" fillId="0" borderId="0" xfId="326" applyFont="1" applyFill="1" applyAlignment="1"/>
    <xf numFmtId="0" fontId="12" fillId="0" borderId="0" xfId="326" applyFont="1" applyFill="1"/>
    <xf numFmtId="0" fontId="77" fillId="0" borderId="0" xfId="322" applyFont="1" applyFill="1" applyAlignment="1"/>
    <xf numFmtId="0" fontId="77" fillId="0" borderId="0" xfId="326" applyNumberFormat="1" applyFont="1" applyFill="1" applyAlignment="1"/>
    <xf numFmtId="0" fontId="56" fillId="0" borderId="0" xfId="325" quotePrefix="1" applyNumberFormat="1" applyFont="1" applyFill="1" applyAlignment="1"/>
    <xf numFmtId="0" fontId="56" fillId="0" borderId="0" xfId="324" applyFont="1" applyFill="1"/>
    <xf numFmtId="0" fontId="54" fillId="0" borderId="0" xfId="324" applyFont="1" applyFill="1"/>
    <xf numFmtId="0" fontId="54" fillId="0" borderId="0" xfId="324" applyFont="1" applyFill="1" applyAlignment="1">
      <alignment horizontal="center"/>
    </xf>
    <xf numFmtId="0" fontId="12" fillId="0" borderId="0" xfId="324" applyFont="1" applyFill="1" applyAlignment="1">
      <alignment horizontal="left" indent="1"/>
    </xf>
    <xf numFmtId="166" fontId="54" fillId="0" borderId="0" xfId="324" applyNumberFormat="1" applyFont="1" applyFill="1"/>
    <xf numFmtId="0" fontId="63" fillId="0" borderId="0" xfId="324" applyFont="1" applyFill="1"/>
    <xf numFmtId="49" fontId="56" fillId="0" borderId="0" xfId="325" applyNumberFormat="1" applyFont="1" applyFill="1" applyAlignment="1">
      <alignment horizontal="center" vertical="center" wrapText="1"/>
    </xf>
    <xf numFmtId="0" fontId="0" fillId="0" borderId="0" xfId="0" applyAlignment="1">
      <alignment horizontal="center" vertical="center" wrapText="1"/>
    </xf>
    <xf numFmtId="0" fontId="61" fillId="0" borderId="0" xfId="322" applyNumberFormat="1" applyFont="1" applyFill="1" applyAlignment="1">
      <alignment horizontal="center"/>
    </xf>
    <xf numFmtId="197" fontId="12" fillId="0" borderId="0" xfId="126" applyNumberFormat="1" applyFont="1" applyFill="1"/>
    <xf numFmtId="194" fontId="12" fillId="0" borderId="0" xfId="126" applyNumberFormat="1" applyFont="1" applyFill="1" applyBorder="1"/>
    <xf numFmtId="198" fontId="72" fillId="0" borderId="0" xfId="126" applyNumberFormat="1" applyFont="1" applyFill="1" applyAlignment="1"/>
    <xf numFmtId="198" fontId="56" fillId="0" borderId="0" xfId="126" applyNumberFormat="1" applyFont="1" applyFill="1" applyAlignment="1"/>
    <xf numFmtId="198" fontId="56" fillId="0" borderId="0" xfId="126" applyNumberFormat="1" applyFont="1" applyFill="1" applyAlignment="1">
      <alignment horizontal="center" vertical="center" wrapText="1"/>
    </xf>
    <xf numFmtId="198" fontId="0" fillId="0" borderId="0" xfId="126" applyNumberFormat="1" applyFont="1" applyAlignment="1">
      <alignment horizontal="center" vertical="center" wrapText="1"/>
    </xf>
    <xf numFmtId="198" fontId="61" fillId="0" borderId="0" xfId="126" applyNumberFormat="1" applyFont="1" applyFill="1" applyAlignment="1">
      <alignment horizontal="center"/>
    </xf>
    <xf numFmtId="198" fontId="54" fillId="0" borderId="0" xfId="126" applyNumberFormat="1" applyFont="1" applyFill="1"/>
    <xf numFmtId="198" fontId="12" fillId="0" borderId="0" xfId="126" applyNumberFormat="1" applyFont="1" applyFill="1"/>
    <xf numFmtId="198" fontId="12" fillId="0" borderId="0" xfId="126" applyNumberFormat="1" applyFont="1" applyFill="1" applyBorder="1"/>
    <xf numFmtId="198" fontId="54" fillId="0" borderId="0" xfId="126" applyNumberFormat="1" applyFont="1" applyFill="1" applyBorder="1"/>
    <xf numFmtId="198" fontId="0" fillId="0" borderId="0" xfId="126" applyNumberFormat="1" applyFont="1"/>
    <xf numFmtId="0" fontId="61" fillId="0" borderId="7" xfId="126" quotePrefix="1" applyNumberFormat="1" applyFont="1" applyBorder="1" applyAlignment="1">
      <alignment horizontal="center" vertical="center" wrapText="1"/>
    </xf>
    <xf numFmtId="0" fontId="56" fillId="0" borderId="0" xfId="252" applyFont="1" applyFill="1" applyAlignment="1">
      <alignment horizontal="center" vertical="center"/>
    </xf>
    <xf numFmtId="37" fontId="56" fillId="0" borderId="0" xfId="0" applyNumberFormat="1" applyFont="1"/>
    <xf numFmtId="37" fontId="56" fillId="0" borderId="0" xfId="0" applyNumberFormat="1" applyFont="1" applyAlignment="1"/>
    <xf numFmtId="0" fontId="56" fillId="0" borderId="0" xfId="0" quotePrefix="1" applyFont="1" applyFill="1" applyAlignment="1">
      <alignment horizontal="center" vertical="center"/>
    </xf>
    <xf numFmtId="0" fontId="61" fillId="0" borderId="0" xfId="126" applyNumberFormat="1" applyFont="1" applyFill="1" applyAlignment="1">
      <alignment horizontal="center" vertical="center"/>
    </xf>
    <xf numFmtId="166" fontId="56" fillId="0" borderId="0" xfId="126" applyNumberFormat="1" applyFont="1" applyFill="1" applyAlignment="1">
      <alignment vertical="center"/>
    </xf>
    <xf numFmtId="49" fontId="61" fillId="0" borderId="23" xfId="322" applyNumberFormat="1" applyFont="1" applyFill="1" applyBorder="1" applyAlignment="1">
      <alignment vertical="center" wrapText="1"/>
    </xf>
    <xf numFmtId="0" fontId="12" fillId="0" borderId="23" xfId="323" applyFont="1" applyFill="1" applyBorder="1"/>
    <xf numFmtId="0" fontId="59" fillId="0" borderId="23" xfId="0" applyFont="1" applyBorder="1"/>
    <xf numFmtId="0" fontId="61" fillId="0" borderId="2" xfId="322" applyFont="1" applyFill="1" applyBorder="1" applyAlignment="1">
      <alignment horizontal="center" vertical="center"/>
    </xf>
    <xf numFmtId="0" fontId="12" fillId="0" borderId="2" xfId="323" applyFont="1" applyFill="1" applyBorder="1"/>
    <xf numFmtId="49" fontId="61" fillId="0" borderId="2" xfId="323" applyNumberFormat="1" applyFont="1" applyFill="1" applyBorder="1" applyAlignment="1">
      <alignment vertical="center" wrapText="1"/>
    </xf>
    <xf numFmtId="166" fontId="54" fillId="0" borderId="28" xfId="217" applyNumberFormat="1" applyFont="1" applyFill="1" applyBorder="1" applyAlignment="1"/>
    <xf numFmtId="166" fontId="54" fillId="0" borderId="28" xfId="137" applyNumberFormat="1" applyFont="1" applyFill="1" applyBorder="1"/>
    <xf numFmtId="0" fontId="61" fillId="0" borderId="0" xfId="252" quotePrefix="1" applyFont="1" applyFill="1" applyAlignment="1">
      <alignment horizontal="center"/>
    </xf>
    <xf numFmtId="0" fontId="59" fillId="0" borderId="0" xfId="0" applyFont="1" applyBorder="1" applyAlignment="1">
      <alignment horizontal="center" vertical="center" wrapText="1"/>
    </xf>
    <xf numFmtId="0" fontId="61" fillId="0" borderId="0" xfId="126" quotePrefix="1" applyNumberFormat="1" applyFont="1" applyBorder="1" applyAlignment="1">
      <alignment horizontal="center" vertical="center" wrapText="1"/>
    </xf>
    <xf numFmtId="0" fontId="61" fillId="0" borderId="0" xfId="126" quotePrefix="1" applyNumberFormat="1" applyFont="1" applyBorder="1" applyAlignment="1">
      <alignment vertical="center"/>
    </xf>
    <xf numFmtId="0" fontId="61" fillId="0" borderId="0" xfId="126" quotePrefix="1" applyNumberFormat="1" applyFont="1" applyBorder="1" applyAlignment="1"/>
    <xf numFmtId="0" fontId="61" fillId="0" borderId="0" xfId="322" applyFont="1" applyFill="1" applyBorder="1" applyAlignment="1">
      <alignment horizontal="center" vertical="center"/>
    </xf>
    <xf numFmtId="49" fontId="61" fillId="0" borderId="0" xfId="323" applyNumberFormat="1" applyFont="1" applyFill="1" applyBorder="1" applyAlignment="1">
      <alignment vertical="center" wrapText="1"/>
    </xf>
    <xf numFmtId="0" fontId="78" fillId="0" borderId="0" xfId="0" applyFont="1" applyBorder="1" applyAlignment="1">
      <alignment horizontal="center" vertical="center" wrapText="1"/>
    </xf>
    <xf numFmtId="0" fontId="61" fillId="0" borderId="0" xfId="323" applyFont="1" applyFill="1" applyBorder="1"/>
    <xf numFmtId="166" fontId="61" fillId="0" borderId="0" xfId="126" applyNumberFormat="1" applyFont="1" applyFill="1" applyBorder="1" applyAlignment="1">
      <alignment horizontal="center"/>
    </xf>
    <xf numFmtId="0" fontId="61" fillId="0" borderId="0" xfId="126" applyNumberFormat="1" applyFont="1" applyBorder="1" applyAlignment="1">
      <alignment horizontal="center" vertical="center" wrapText="1"/>
    </xf>
    <xf numFmtId="0" fontId="61" fillId="0" borderId="0" xfId="126" applyNumberFormat="1" applyFont="1" applyBorder="1" applyAlignment="1">
      <alignment horizontal="center" wrapText="1"/>
    </xf>
    <xf numFmtId="0" fontId="54" fillId="0" borderId="0" xfId="253" applyFont="1" applyFill="1" applyAlignment="1">
      <alignment horizontal="left"/>
    </xf>
    <xf numFmtId="0" fontId="12" fillId="0" borderId="0" xfId="217" applyFont="1" applyFill="1" applyAlignment="1">
      <alignment horizontal="justify" vertical="justify" wrapText="1"/>
    </xf>
    <xf numFmtId="0" fontId="12" fillId="0" borderId="0" xfId="217" applyNumberFormat="1" applyFont="1" applyFill="1" applyAlignment="1">
      <alignment vertical="top"/>
    </xf>
    <xf numFmtId="192" fontId="54" fillId="0" borderId="0" xfId="126" applyNumberFormat="1" applyFont="1" applyFill="1" applyBorder="1"/>
    <xf numFmtId="0" fontId="56" fillId="0" borderId="0" xfId="0" applyFont="1" applyFill="1" applyAlignment="1">
      <alignment horizontal="center" vertical="center" wrapText="1"/>
    </xf>
    <xf numFmtId="0" fontId="56" fillId="0" borderId="0" xfId="253" applyFont="1" applyFill="1" applyBorder="1" applyAlignment="1">
      <alignment horizontal="center" vertical="center" wrapText="1"/>
    </xf>
    <xf numFmtId="192" fontId="54" fillId="0" borderId="22" xfId="126" applyNumberFormat="1" applyFont="1" applyFill="1" applyBorder="1"/>
    <xf numFmtId="193" fontId="54" fillId="0" borderId="22" xfId="126" applyNumberFormat="1" applyFont="1" applyFill="1" applyBorder="1"/>
    <xf numFmtId="193" fontId="54" fillId="0" borderId="0" xfId="126" applyNumberFormat="1" applyFont="1" applyFill="1" applyBorder="1"/>
    <xf numFmtId="0" fontId="54" fillId="0" borderId="0" xfId="253" applyFont="1" applyFill="1" applyAlignment="1"/>
    <xf numFmtId="192" fontId="54" fillId="0" borderId="0" xfId="0" applyNumberFormat="1" applyFont="1" applyFill="1" applyAlignment="1">
      <alignment vertical="top"/>
    </xf>
    <xf numFmtId="0" fontId="0" fillId="0" borderId="0" xfId="0"/>
    <xf numFmtId="37" fontId="54" fillId="0" borderId="0" xfId="0" applyNumberFormat="1" applyFont="1" applyFill="1" applyAlignment="1" applyProtection="1">
      <alignment horizontal="left" indent="1"/>
    </xf>
    <xf numFmtId="43" fontId="54" fillId="0" borderId="0" xfId="126" applyNumberFormat="1" applyFont="1" applyFill="1"/>
    <xf numFmtId="0" fontId="0" fillId="0" borderId="0" xfId="0"/>
    <xf numFmtId="0" fontId="54" fillId="0" borderId="0" xfId="0" applyFont="1" applyFill="1" applyAlignment="1">
      <alignment horizontal="justify" vertical="top"/>
    </xf>
    <xf numFmtId="0" fontId="54" fillId="0" borderId="0" xfId="0" applyFont="1" applyAlignment="1">
      <alignment vertical="top"/>
    </xf>
    <xf numFmtId="0" fontId="56" fillId="0" borderId="0" xfId="252" applyFont="1" applyFill="1" applyBorder="1" applyAlignment="1">
      <alignment horizontal="center" vertical="center"/>
    </xf>
    <xf numFmtId="0" fontId="61" fillId="0" borderId="0" xfId="217" applyFont="1" applyFill="1" applyAlignment="1">
      <alignment horizontal="center"/>
    </xf>
    <xf numFmtId="0" fontId="61" fillId="0" borderId="0" xfId="0" applyFont="1" applyBorder="1" applyAlignment="1">
      <alignment vertical="center"/>
    </xf>
    <xf numFmtId="166" fontId="56" fillId="0" borderId="2" xfId="126" applyNumberFormat="1" applyFont="1" applyFill="1" applyBorder="1"/>
    <xf numFmtId="0" fontId="54" fillId="0" borderId="2" xfId="0" applyFont="1" applyFill="1" applyBorder="1"/>
    <xf numFmtId="0" fontId="54" fillId="0" borderId="2" xfId="253" applyFont="1" applyBorder="1"/>
    <xf numFmtId="0" fontId="81" fillId="0" borderId="0" xfId="0" applyFont="1"/>
    <xf numFmtId="0" fontId="80" fillId="0" borderId="1" xfId="0" applyFont="1" applyFill="1" applyBorder="1" applyAlignment="1">
      <alignment horizontal="center" vertical="center" wrapText="1"/>
    </xf>
    <xf numFmtId="0" fontId="81" fillId="0" borderId="0" xfId="0" applyFont="1" applyFill="1"/>
    <xf numFmtId="166" fontId="81" fillId="0" borderId="0" xfId="126" applyNumberFormat="1" applyFont="1" applyFill="1"/>
    <xf numFmtId="0" fontId="81" fillId="0" borderId="0" xfId="0" applyFont="1" applyFill="1" applyAlignment="1"/>
    <xf numFmtId="166" fontId="81" fillId="0" borderId="0" xfId="126" applyNumberFormat="1" applyFont="1" applyFill="1" applyAlignment="1">
      <alignment vertical="center"/>
    </xf>
    <xf numFmtId="0" fontId="81" fillId="0" borderId="0" xfId="0" applyFont="1" applyFill="1" applyAlignment="1">
      <alignment vertical="center"/>
    </xf>
    <xf numFmtId="166" fontId="81" fillId="0" borderId="0" xfId="0" applyNumberFormat="1" applyFont="1" applyFill="1" applyAlignment="1">
      <alignment vertical="center"/>
    </xf>
    <xf numFmtId="10" fontId="81" fillId="0" borderId="0" xfId="277" applyNumberFormat="1" applyFont="1" applyFill="1" applyAlignment="1">
      <alignment horizontal="center" vertical="center"/>
    </xf>
    <xf numFmtId="2" fontId="81" fillId="0" borderId="0" xfId="277" applyNumberFormat="1" applyFont="1" applyFill="1" applyAlignment="1">
      <alignment vertical="center"/>
    </xf>
    <xf numFmtId="0" fontId="54" fillId="0" borderId="0" xfId="0" applyNumberFormat="1" applyFont="1" applyFill="1" applyAlignment="1">
      <alignment vertical="top"/>
    </xf>
    <xf numFmtId="0" fontId="56" fillId="0" borderId="0" xfId="252" quotePrefix="1" applyFont="1" applyFill="1" applyAlignment="1">
      <alignment horizontal="center"/>
    </xf>
    <xf numFmtId="0" fontId="56" fillId="0" borderId="0" xfId="252" applyFont="1" applyFill="1" applyAlignment="1">
      <alignment horizontal="center"/>
    </xf>
    <xf numFmtId="0" fontId="56" fillId="0" borderId="0" xfId="217" applyFont="1" applyFill="1" applyBorder="1" applyAlignment="1"/>
    <xf numFmtId="0" fontId="56" fillId="0" borderId="0" xfId="0" applyFont="1" applyBorder="1" applyAlignment="1">
      <alignment vertical="center"/>
    </xf>
    <xf numFmtId="0" fontId="56" fillId="0" borderId="0" xfId="126" quotePrefix="1" applyNumberFormat="1" applyFont="1" applyBorder="1" applyAlignment="1">
      <alignment horizontal="centerContinuous" vertical="center" wrapText="1"/>
    </xf>
    <xf numFmtId="0" fontId="56" fillId="0" borderId="0" xfId="126" quotePrefix="1" applyNumberFormat="1" applyFont="1" applyBorder="1" applyAlignment="1">
      <alignment horizontal="centerContinuous" vertical="center"/>
    </xf>
    <xf numFmtId="0" fontId="56" fillId="0" borderId="0" xfId="126" applyNumberFormat="1" applyFont="1" applyBorder="1" applyAlignment="1">
      <alignment horizontal="centerContinuous" vertical="center"/>
    </xf>
    <xf numFmtId="0" fontId="56" fillId="0" borderId="0" xfId="126" quotePrefix="1" applyNumberFormat="1" applyFont="1" applyBorder="1" applyAlignment="1">
      <alignment vertical="center"/>
    </xf>
    <xf numFmtId="0" fontId="56" fillId="0" borderId="0" xfId="217" applyFont="1" applyFill="1" applyAlignment="1">
      <alignment horizontal="center"/>
    </xf>
    <xf numFmtId="0" fontId="56" fillId="0" borderId="0" xfId="0" applyFont="1" applyAlignment="1">
      <alignment horizontal="center" vertical="center"/>
    </xf>
    <xf numFmtId="0" fontId="56" fillId="0" borderId="2" xfId="126" applyNumberFormat="1" applyFont="1" applyBorder="1" applyAlignment="1">
      <alignment horizontal="center" vertical="center" wrapText="1"/>
    </xf>
    <xf numFmtId="0" fontId="56" fillId="0" borderId="0" xfId="126" quotePrefix="1" applyNumberFormat="1" applyFont="1" applyBorder="1" applyAlignment="1">
      <alignment horizontal="center" vertical="center"/>
    </xf>
    <xf numFmtId="0" fontId="56" fillId="0" borderId="0" xfId="252" quotePrefix="1" applyFont="1" applyFill="1" applyAlignment="1"/>
    <xf numFmtId="166" fontId="54" fillId="0" borderId="0" xfId="140" applyNumberFormat="1" applyFont="1" applyFill="1"/>
    <xf numFmtId="49" fontId="54" fillId="0" borderId="0" xfId="126" applyNumberFormat="1" applyFont="1" applyFill="1" applyAlignment="1">
      <alignment vertical="center"/>
    </xf>
    <xf numFmtId="166" fontId="54" fillId="0" borderId="0" xfId="126" applyNumberFormat="1" applyFont="1" applyFill="1" applyAlignment="1">
      <alignment vertical="center"/>
    </xf>
    <xf numFmtId="166" fontId="54" fillId="0" borderId="0" xfId="126" quotePrefix="1" applyNumberFormat="1" applyFont="1" applyFill="1" applyAlignment="1">
      <alignment vertical="center"/>
    </xf>
    <xf numFmtId="37" fontId="56" fillId="0" borderId="0" xfId="0" applyNumberFormat="1" applyFont="1" applyFill="1" applyProtection="1"/>
    <xf numFmtId="166" fontId="54" fillId="0" borderId="0" xfId="155" applyNumberFormat="1" applyFont="1" applyFill="1" applyBorder="1" applyAlignment="1"/>
    <xf numFmtId="166" fontId="54" fillId="0" borderId="2" xfId="126" applyNumberFormat="1" applyFont="1" applyFill="1" applyBorder="1" applyAlignment="1" applyProtection="1">
      <alignment horizontal="right"/>
    </xf>
    <xf numFmtId="0" fontId="54" fillId="0" borderId="0" xfId="0" applyFont="1" applyFill="1" applyBorder="1"/>
    <xf numFmtId="166" fontId="54" fillId="0" borderId="2" xfId="155" applyNumberFormat="1" applyFont="1" applyFill="1" applyBorder="1" applyAlignment="1"/>
    <xf numFmtId="166" fontId="54" fillId="0" borderId="0" xfId="0" applyNumberFormat="1" applyFont="1" applyFill="1" applyBorder="1"/>
    <xf numFmtId="166" fontId="54" fillId="0" borderId="18" xfId="155" applyNumberFormat="1" applyFont="1" applyFill="1" applyBorder="1" applyAlignment="1"/>
    <xf numFmtId="0" fontId="54" fillId="0" borderId="19" xfId="240" applyFont="1" applyFill="1" applyBorder="1" applyAlignment="1"/>
    <xf numFmtId="166" fontId="54" fillId="0" borderId="19" xfId="155" applyNumberFormat="1" applyFont="1" applyFill="1" applyBorder="1" applyAlignment="1"/>
    <xf numFmtId="0" fontId="54" fillId="0" borderId="19" xfId="0" applyFont="1" applyFill="1" applyBorder="1"/>
    <xf numFmtId="166" fontId="54" fillId="0" borderId="20" xfId="155" applyNumberFormat="1" applyFont="1" applyFill="1" applyBorder="1" applyAlignment="1"/>
    <xf numFmtId="166" fontId="56" fillId="0" borderId="0" xfId="0" applyNumberFormat="1" applyFont="1" applyFill="1"/>
    <xf numFmtId="37" fontId="56" fillId="0" borderId="0" xfId="0" applyNumberFormat="1" applyFont="1" applyFill="1" applyAlignment="1" applyProtection="1">
      <alignment horizontal="centerContinuous" vertical="top"/>
    </xf>
    <xf numFmtId="0" fontId="54" fillId="0" borderId="0" xfId="0" applyFont="1" applyAlignment="1">
      <alignment horizontal="center"/>
    </xf>
    <xf numFmtId="49" fontId="56" fillId="0" borderId="0" xfId="253" applyNumberFormat="1" applyFont="1" applyFill="1"/>
    <xf numFmtId="0" fontId="82" fillId="0" borderId="0" xfId="0" applyFont="1" applyFill="1"/>
    <xf numFmtId="0" fontId="64" fillId="0" borderId="0" xfId="0" applyFont="1" applyFill="1"/>
    <xf numFmtId="0" fontId="56" fillId="0" borderId="0" xfId="253" applyFont="1" applyFill="1" applyBorder="1"/>
    <xf numFmtId="0" fontId="54" fillId="0" borderId="0" xfId="253" applyFont="1" applyFill="1" applyAlignment="1">
      <alignment horizontal="left" indent="1"/>
    </xf>
    <xf numFmtId="0" fontId="56" fillId="0" borderId="0" xfId="0" applyNumberFormat="1" applyFont="1" applyFill="1"/>
    <xf numFmtId="49" fontId="54" fillId="0" borderId="0" xfId="126" applyNumberFormat="1" applyFont="1" applyFill="1" applyAlignment="1">
      <alignment horizontal="left" indent="1"/>
    </xf>
    <xf numFmtId="0" fontId="56" fillId="0" borderId="0" xfId="0" applyFont="1" applyFill="1" applyAlignment="1">
      <alignment horizontal="left"/>
    </xf>
    <xf numFmtId="166" fontId="54" fillId="0" borderId="0" xfId="253" applyNumberFormat="1" applyFont="1" applyBorder="1"/>
    <xf numFmtId="0" fontId="54" fillId="0" borderId="0" xfId="253" applyNumberFormat="1" applyFont="1" applyFill="1" applyAlignment="1">
      <alignment horizontal="left" indent="1"/>
    </xf>
    <xf numFmtId="0" fontId="56" fillId="0" borderId="0" xfId="0" applyFont="1" applyAlignment="1">
      <alignment horizontal="left" indent="1"/>
    </xf>
    <xf numFmtId="166" fontId="54" fillId="0" borderId="0" xfId="126" quotePrefix="1" applyNumberFormat="1" applyFont="1" applyFill="1" applyBorder="1" applyAlignment="1">
      <alignment horizontal="center"/>
    </xf>
    <xf numFmtId="0" fontId="54" fillId="0" borderId="0" xfId="252" applyNumberFormat="1" applyFont="1" applyFill="1" applyAlignment="1">
      <alignment horizontal="justify" vertical="top" wrapText="1"/>
    </xf>
    <xf numFmtId="0" fontId="54" fillId="0" borderId="0" xfId="252" applyNumberFormat="1" applyFont="1" applyFill="1" applyAlignment="1">
      <alignment horizontal="justify" vertical="top"/>
    </xf>
    <xf numFmtId="0" fontId="54" fillId="0" borderId="0" xfId="252" applyFont="1" applyFill="1" applyBorder="1" applyAlignment="1">
      <alignment horizontal="justify" vertical="top"/>
    </xf>
    <xf numFmtId="0" fontId="54" fillId="0" borderId="0" xfId="0" applyNumberFormat="1" applyFont="1" applyAlignment="1"/>
    <xf numFmtId="16" fontId="61" fillId="0" borderId="0" xfId="0" quotePrefix="1" applyNumberFormat="1" applyFont="1" applyFill="1" applyBorder="1" applyAlignment="1">
      <alignment horizontal="center" vertical="center" wrapText="1"/>
    </xf>
    <xf numFmtId="0" fontId="54" fillId="0" borderId="0" xfId="0" applyFont="1" applyFill="1" applyAlignment="1"/>
    <xf numFmtId="190" fontId="54" fillId="0" borderId="0" xfId="248" applyNumberFormat="1" applyFont="1" applyFill="1" applyBorder="1" applyAlignment="1"/>
    <xf numFmtId="200" fontId="12" fillId="0" borderId="20" xfId="126" applyNumberFormat="1" applyFont="1" applyFill="1" applyBorder="1" applyAlignment="1"/>
    <xf numFmtId="166" fontId="54" fillId="0" borderId="0" xfId="126" quotePrefix="1" applyNumberFormat="1" applyFont="1" applyFill="1" applyBorder="1" applyAlignment="1">
      <alignment horizontal="center"/>
    </xf>
    <xf numFmtId="166" fontId="54" fillId="0" borderId="26" xfId="126" applyNumberFormat="1" applyFont="1" applyFill="1" applyBorder="1" applyAlignment="1">
      <alignment horizontal="center"/>
    </xf>
    <xf numFmtId="166" fontId="54" fillId="0" borderId="27" xfId="126" applyNumberFormat="1" applyFont="1" applyBorder="1" applyAlignment="1">
      <alignment horizontal="center"/>
    </xf>
    <xf numFmtId="166" fontId="54" fillId="0" borderId="23" xfId="126" quotePrefix="1" applyNumberFormat="1" applyFont="1" applyFill="1" applyBorder="1" applyAlignment="1">
      <alignment horizontal="center"/>
    </xf>
    <xf numFmtId="166" fontId="54" fillId="0" borderId="21" xfId="126" quotePrefix="1" applyNumberFormat="1" applyFont="1" applyFill="1" applyBorder="1" applyAlignment="1">
      <alignment horizontal="center"/>
    </xf>
    <xf numFmtId="0" fontId="61" fillId="0" borderId="0" xfId="0" quotePrefix="1" applyFont="1" applyFill="1" applyBorder="1" applyAlignment="1">
      <alignment horizontal="center"/>
    </xf>
    <xf numFmtId="166" fontId="56" fillId="0" borderId="0" xfId="126" quotePrefix="1" applyNumberFormat="1" applyFont="1" applyFill="1" applyAlignment="1">
      <alignment horizontal="center" vertical="center" wrapText="1"/>
    </xf>
    <xf numFmtId="0" fontId="56" fillId="0" borderId="0" xfId="126" applyNumberFormat="1" applyFont="1" applyFill="1" applyAlignment="1">
      <alignment horizontal="center"/>
    </xf>
    <xf numFmtId="0" fontId="61" fillId="0" borderId="0" xfId="126" applyNumberFormat="1" applyFont="1" applyBorder="1" applyAlignment="1">
      <alignment horizontal="center"/>
    </xf>
    <xf numFmtId="0" fontId="61" fillId="0" borderId="0" xfId="0" quotePrefix="1" applyFont="1" applyAlignment="1">
      <alignment horizontal="center" vertical="top"/>
    </xf>
    <xf numFmtId="0" fontId="12" fillId="0" borderId="0" xfId="0" applyFont="1" applyAlignment="1">
      <alignment horizontal="center" vertical="top" wrapText="1"/>
    </xf>
    <xf numFmtId="0" fontId="56" fillId="0" borderId="0" xfId="0" applyFont="1" applyFill="1" applyAlignment="1">
      <alignment vertical="top"/>
    </xf>
    <xf numFmtId="189" fontId="81" fillId="0" borderId="0" xfId="320" applyNumberFormat="1" applyFont="1" applyFill="1" applyBorder="1" applyAlignment="1">
      <alignment horizontal="centerContinuous"/>
    </xf>
    <xf numFmtId="10" fontId="81" fillId="0" borderId="21" xfId="277" applyNumberFormat="1" applyFont="1" applyFill="1" applyBorder="1" applyAlignment="1">
      <alignment vertical="center"/>
    </xf>
    <xf numFmtId="166" fontId="81" fillId="0" borderId="21" xfId="0" applyNumberFormat="1" applyFont="1" applyFill="1" applyBorder="1" applyAlignment="1">
      <alignment vertical="center"/>
    </xf>
    <xf numFmtId="166" fontId="81" fillId="0" borderId="0" xfId="126" applyNumberFormat="1" applyFont="1" applyFill="1" applyBorder="1" applyAlignment="1">
      <alignment vertical="center"/>
    </xf>
    <xf numFmtId="0" fontId="80" fillId="0" borderId="25" xfId="0" quotePrefix="1" applyFont="1" applyFill="1" applyBorder="1" applyAlignment="1">
      <alignment vertical="center"/>
    </xf>
    <xf numFmtId="0" fontId="80" fillId="0" borderId="0" xfId="575" applyNumberFormat="1" applyFont="1" applyFill="1" applyAlignment="1">
      <alignment horizontal="left" vertical="top"/>
    </xf>
    <xf numFmtId="0" fontId="80" fillId="0" borderId="24" xfId="0" quotePrefix="1" applyFont="1" applyFill="1" applyBorder="1" applyAlignment="1">
      <alignment vertical="center"/>
    </xf>
    <xf numFmtId="0" fontId="80" fillId="0" borderId="0" xfId="575" applyNumberFormat="1" applyFont="1" applyFill="1" applyAlignment="1">
      <alignment horizontal="left" vertical="center" wrapText="1"/>
    </xf>
    <xf numFmtId="43" fontId="54" fillId="0" borderId="0" xfId="575" applyNumberFormat="1" applyFont="1" applyFill="1" applyAlignment="1">
      <alignment vertical="top"/>
    </xf>
    <xf numFmtId="0" fontId="54" fillId="0" borderId="0" xfId="575" applyNumberFormat="1" applyFont="1" applyFill="1" applyAlignment="1">
      <alignment vertical="top"/>
    </xf>
    <xf numFmtId="0" fontId="54" fillId="0" borderId="0" xfId="575" applyFont="1" applyFill="1" applyAlignment="1">
      <alignment vertical="top"/>
    </xf>
    <xf numFmtId="0" fontId="54" fillId="0" borderId="0" xfId="575" applyNumberFormat="1" applyFont="1" applyFill="1" applyAlignment="1">
      <alignment horizontal="justify" vertical="top"/>
    </xf>
    <xf numFmtId="0" fontId="56" fillId="0" borderId="0" xfId="575" applyNumberFormat="1" applyFont="1" applyFill="1" applyAlignment="1">
      <alignment vertical="top"/>
    </xf>
    <xf numFmtId="0" fontId="56" fillId="0" borderId="0" xfId="575" applyNumberFormat="1" applyFont="1" applyFill="1" applyAlignment="1">
      <alignment horizontal="left" vertical="top"/>
    </xf>
    <xf numFmtId="10" fontId="81" fillId="0" borderId="0" xfId="277" applyNumberFormat="1" applyFont="1" applyFill="1" applyAlignment="1"/>
    <xf numFmtId="0" fontId="56" fillId="0" borderId="0" xfId="575" applyNumberFormat="1" applyFont="1" applyAlignment="1">
      <alignment horizontal="left" vertical="top"/>
    </xf>
    <xf numFmtId="166" fontId="81" fillId="0" borderId="0" xfId="321" applyNumberFormat="1" applyFont="1" applyFill="1" applyAlignment="1">
      <alignment horizontal="center"/>
    </xf>
    <xf numFmtId="166" fontId="81" fillId="0" borderId="7" xfId="126" applyNumberFormat="1" applyFont="1" applyFill="1" applyBorder="1" applyAlignment="1">
      <alignment vertical="center"/>
    </xf>
    <xf numFmtId="0" fontId="54" fillId="0" borderId="0" xfId="0" applyFont="1"/>
    <xf numFmtId="0" fontId="54" fillId="0" borderId="0" xfId="0" applyFont="1" applyFill="1"/>
    <xf numFmtId="166" fontId="12" fillId="0" borderId="0" xfId="126" applyNumberFormat="1" applyFont="1" applyFill="1"/>
    <xf numFmtId="0" fontId="56" fillId="0" borderId="0" xfId="0" applyFont="1" applyAlignment="1"/>
    <xf numFmtId="0" fontId="61" fillId="0" borderId="7" xfId="126" quotePrefix="1" applyNumberFormat="1" applyFont="1" applyBorder="1" applyAlignment="1">
      <alignment horizontal="center" vertical="center" wrapText="1"/>
    </xf>
    <xf numFmtId="16" fontId="61" fillId="0" borderId="0" xfId="0" applyNumberFormat="1" applyFont="1" applyFill="1" applyBorder="1" applyAlignment="1">
      <alignment horizontal="center" vertical="center"/>
    </xf>
    <xf numFmtId="0" fontId="56" fillId="0" borderId="0" xfId="0" applyFont="1" applyFill="1" applyBorder="1" applyAlignment="1">
      <alignment horizontal="center" vertical="center"/>
    </xf>
    <xf numFmtId="0" fontId="85" fillId="0" borderId="0" xfId="661" applyFont="1"/>
    <xf numFmtId="0" fontId="54" fillId="0" borderId="0" xfId="0" applyFont="1"/>
    <xf numFmtId="199" fontId="54" fillId="0" borderId="0" xfId="126" applyNumberFormat="1" applyFont="1" applyFill="1" applyBorder="1" applyAlignment="1">
      <alignment horizontal="center"/>
    </xf>
    <xf numFmtId="0" fontId="80" fillId="0" borderId="25" xfId="0" applyFont="1" applyFill="1" applyBorder="1" applyAlignment="1">
      <alignment horizontal="center" vertical="center" wrapText="1"/>
    </xf>
    <xf numFmtId="43" fontId="54" fillId="0" borderId="19" xfId="126" applyFont="1" applyFill="1" applyBorder="1"/>
    <xf numFmtId="0" fontId="56" fillId="0" borderId="0" xfId="813" applyNumberFormat="1" applyFont="1" applyBorder="1" applyAlignment="1"/>
    <xf numFmtId="0" fontId="54" fillId="0" borderId="0" xfId="813" applyFont="1" applyFill="1" applyAlignment="1"/>
    <xf numFmtId="166" fontId="54" fillId="0" borderId="0" xfId="126" applyNumberFormat="1" applyFont="1" applyFill="1" applyAlignment="1">
      <alignment horizontal="centerContinuous" vertical="top"/>
    </xf>
    <xf numFmtId="0" fontId="67" fillId="0" borderId="0" xfId="814" applyFont="1" applyFill="1"/>
    <xf numFmtId="166" fontId="54" fillId="0" borderId="21" xfId="329" applyNumberFormat="1" applyFont="1" applyFill="1" applyBorder="1" applyAlignment="1">
      <alignment horizontal="centerContinuous" vertical="top"/>
    </xf>
    <xf numFmtId="199" fontId="56" fillId="0" borderId="0" xfId="126" applyNumberFormat="1" applyFont="1" applyFill="1" applyBorder="1" applyAlignment="1">
      <alignment horizontal="center"/>
    </xf>
    <xf numFmtId="0" fontId="67" fillId="0" borderId="0" xfId="814" applyFont="1" applyFill="1" applyAlignment="1">
      <alignment vertical="top"/>
    </xf>
    <xf numFmtId="0" fontId="67" fillId="0" borderId="0" xfId="329" applyFont="1" applyFill="1" applyAlignment="1">
      <alignment horizontal="center" vertical="top"/>
    </xf>
    <xf numFmtId="0" fontId="19" fillId="0" borderId="0" xfId="331" quotePrefix="1" applyFont="1" applyFill="1" applyBorder="1" applyAlignment="1"/>
    <xf numFmtId="0" fontId="82" fillId="0" borderId="0" xfId="815" applyNumberFormat="1" applyFont="1" applyAlignment="1">
      <alignment horizontal="justify" vertical="top" wrapText="1"/>
    </xf>
    <xf numFmtId="166" fontId="54" fillId="0" borderId="0" xfId="126" applyNumberFormat="1" applyFont="1" applyFill="1" applyAlignment="1">
      <alignment horizontal="center" vertical="top"/>
    </xf>
    <xf numFmtId="2" fontId="81" fillId="0" borderId="7" xfId="0" applyNumberFormat="1" applyFont="1" applyFill="1" applyBorder="1" applyAlignment="1">
      <alignment horizontal="center" vertical="center"/>
    </xf>
    <xf numFmtId="0" fontId="56" fillId="0" borderId="0" xfId="575" applyFont="1" applyFill="1"/>
    <xf numFmtId="0" fontId="54" fillId="0" borderId="0" xfId="575" applyFont="1" applyFill="1" applyAlignment="1">
      <alignment horizontal="justify" vertical="top" wrapText="1"/>
    </xf>
    <xf numFmtId="0" fontId="0" fillId="0" borderId="0" xfId="0" applyAlignment="1"/>
    <xf numFmtId="0" fontId="54" fillId="0" borderId="0" xfId="331" applyFont="1" applyFill="1" applyAlignment="1">
      <alignment horizontal="justify" vertical="top"/>
    </xf>
    <xf numFmtId="202" fontId="81" fillId="0" borderId="0" xfId="277" applyNumberFormat="1" applyFont="1" applyFill="1" applyAlignment="1">
      <alignment horizontal="center" vertical="center"/>
    </xf>
    <xf numFmtId="202" fontId="81" fillId="0" borderId="7" xfId="277" applyNumberFormat="1" applyFont="1" applyFill="1" applyBorder="1" applyAlignment="1">
      <alignment horizontal="center" vertical="center"/>
    </xf>
    <xf numFmtId="202" fontId="81" fillId="0" borderId="21" xfId="277" applyNumberFormat="1" applyFont="1" applyFill="1" applyBorder="1" applyAlignment="1">
      <alignment horizontal="center" vertical="center"/>
    </xf>
    <xf numFmtId="0" fontId="12" fillId="0" borderId="0" xfId="245" quotePrefix="1" applyFont="1" applyFill="1" applyAlignment="1">
      <alignment horizontal="left"/>
    </xf>
    <xf numFmtId="0" fontId="54" fillId="0" borderId="0" xfId="253" applyFont="1" applyFill="1" applyAlignment="1">
      <alignment horizontal="center"/>
    </xf>
    <xf numFmtId="0" fontId="54" fillId="0" borderId="0" xfId="331" applyFont="1" applyFill="1"/>
    <xf numFmtId="0" fontId="56" fillId="0" borderId="0" xfId="331" applyFont="1" applyFill="1" applyAlignment="1">
      <alignment horizontal="center"/>
    </xf>
    <xf numFmtId="0" fontId="61" fillId="0" borderId="0" xfId="252" quotePrefix="1" applyFont="1" applyFill="1" applyAlignment="1">
      <alignment horizontal="center"/>
    </xf>
    <xf numFmtId="0" fontId="54" fillId="0" borderId="0" xfId="0" applyFont="1"/>
    <xf numFmtId="0" fontId="54" fillId="0" borderId="0" xfId="331" applyFont="1" applyFill="1" applyBorder="1" applyAlignment="1">
      <alignment horizontal="justify" vertical="top"/>
    </xf>
    <xf numFmtId="0" fontId="61" fillId="0" borderId="0" xfId="0" quotePrefix="1" applyFont="1" applyFill="1" applyBorder="1" applyAlignment="1">
      <alignment horizontal="center"/>
    </xf>
    <xf numFmtId="0" fontId="56" fillId="0" borderId="0" xfId="331" quotePrefix="1" applyFont="1" applyFill="1" applyAlignment="1">
      <alignment horizontal="center" vertical="center" wrapText="1"/>
    </xf>
    <xf numFmtId="0" fontId="61" fillId="0" borderId="0" xfId="331" quotePrefix="1" applyFont="1" applyFill="1" applyAlignment="1">
      <alignment horizontal="center"/>
    </xf>
    <xf numFmtId="0" fontId="56" fillId="0" borderId="0" xfId="331" applyFont="1" applyAlignment="1">
      <alignment horizontal="left"/>
    </xf>
    <xf numFmtId="37" fontId="54" fillId="0" borderId="18" xfId="0" applyNumberFormat="1" applyFont="1" applyFill="1" applyBorder="1" applyAlignment="1" applyProtection="1">
      <alignment horizontal="right"/>
    </xf>
    <xf numFmtId="37" fontId="54" fillId="0" borderId="19" xfId="0" applyNumberFormat="1" applyFont="1" applyFill="1" applyBorder="1" applyAlignment="1" applyProtection="1">
      <alignment horizontal="right"/>
    </xf>
    <xf numFmtId="0" fontId="54" fillId="0" borderId="0" xfId="324" applyFont="1" applyFill="1" applyAlignment="1">
      <alignment horizontal="left" indent="1"/>
    </xf>
    <xf numFmtId="0" fontId="54" fillId="0" borderId="0" xfId="816" applyFont="1" applyFill="1"/>
    <xf numFmtId="0" fontId="54" fillId="0" borderId="0" xfId="816" applyFont="1" applyFill="1" applyAlignment="1">
      <alignment horizontal="left" indent="1"/>
    </xf>
    <xf numFmtId="0" fontId="54" fillId="0" borderId="0" xfId="245" quotePrefix="1" applyFont="1" applyFill="1" applyAlignment="1">
      <alignment horizontal="right"/>
    </xf>
    <xf numFmtId="0" fontId="56" fillId="0" borderId="0" xfId="0" quotePrefix="1" applyFont="1" applyFill="1" applyAlignment="1">
      <alignment horizontal="left" vertical="top"/>
    </xf>
    <xf numFmtId="0" fontId="87" fillId="0" borderId="0" xfId="0" applyFont="1" applyAlignment="1">
      <alignment horizontal="justify" vertical="top" wrapText="1"/>
    </xf>
    <xf numFmtId="0" fontId="88" fillId="0" borderId="0" xfId="331" applyFont="1" applyAlignment="1">
      <alignment vertical="top"/>
    </xf>
    <xf numFmtId="0" fontId="89" fillId="0" borderId="0" xfId="331" applyFont="1" applyAlignment="1">
      <alignment horizontal="center" vertical="top"/>
    </xf>
    <xf numFmtId="0" fontId="88" fillId="0" borderId="0" xfId="331" applyFont="1" applyAlignment="1">
      <alignment horizontal="center" vertical="top"/>
    </xf>
    <xf numFmtId="0" fontId="87" fillId="0" borderId="0" xfId="331" applyFont="1" applyAlignment="1">
      <alignment vertical="top"/>
    </xf>
    <xf numFmtId="0" fontId="56" fillId="0" borderId="0" xfId="331" applyNumberFormat="1" applyFont="1" applyAlignment="1">
      <alignment vertical="top"/>
    </xf>
    <xf numFmtId="0" fontId="71" fillId="0" borderId="0" xfId="331" applyFont="1" applyAlignment="1">
      <alignment horizontal="center" vertical="top"/>
    </xf>
    <xf numFmtId="0" fontId="54" fillId="0" borderId="0" xfId="331" applyFont="1" applyAlignment="1">
      <alignment vertical="top"/>
    </xf>
    <xf numFmtId="0" fontId="56" fillId="0" borderId="0" xfId="331" applyFont="1" applyAlignment="1">
      <alignment vertical="top"/>
    </xf>
    <xf numFmtId="0" fontId="54" fillId="0" borderId="0" xfId="0" applyFont="1" applyFill="1" applyAlignment="1" applyProtection="1">
      <alignment vertical="top"/>
    </xf>
    <xf numFmtId="0" fontId="54" fillId="0" borderId="0" xfId="0" applyFont="1" applyAlignment="1" applyProtection="1"/>
    <xf numFmtId="0" fontId="54" fillId="0" borderId="0" xfId="331" applyNumberFormat="1" applyFont="1" applyAlignment="1">
      <alignment horizontal="centerContinuous" vertical="top"/>
    </xf>
    <xf numFmtId="0" fontId="56" fillId="0" borderId="0" xfId="126" quotePrefix="1" applyNumberFormat="1" applyFont="1" applyFill="1" applyAlignment="1">
      <alignment horizontal="center"/>
    </xf>
    <xf numFmtId="0" fontId="56" fillId="0" borderId="0" xfId="251" applyFont="1" applyFill="1" applyAlignment="1">
      <alignment horizontal="center" vertical="top"/>
    </xf>
    <xf numFmtId="0" fontId="54" fillId="0" borderId="0" xfId="240" applyFont="1" applyFill="1" applyAlignment="1"/>
    <xf numFmtId="0" fontId="56" fillId="0" borderId="0" xfId="126" quotePrefix="1" applyNumberFormat="1" applyFont="1" applyFill="1" applyAlignment="1">
      <alignment horizontal="center"/>
    </xf>
    <xf numFmtId="0" fontId="56" fillId="0" borderId="0" xfId="331" applyFont="1" applyFill="1" applyAlignment="1">
      <alignment horizontal="center"/>
    </xf>
    <xf numFmtId="166" fontId="56" fillId="0" borderId="21" xfId="240" applyNumberFormat="1" applyFont="1" applyFill="1" applyBorder="1" applyAlignment="1"/>
    <xf numFmtId="0" fontId="0" fillId="0" borderId="0" xfId="0" applyFont="1" applyFill="1" applyAlignment="1">
      <alignment vertical="center"/>
    </xf>
    <xf numFmtId="189" fontId="90" fillId="0" borderId="0" xfId="320" applyNumberFormat="1" applyFont="1" applyFill="1" applyBorder="1" applyAlignment="1">
      <alignment vertical="center"/>
    </xf>
    <xf numFmtId="202" fontId="81" fillId="0" borderId="0" xfId="277" applyNumberFormat="1" applyFont="1" applyFill="1" applyBorder="1" applyAlignment="1">
      <alignment horizontal="center" vertical="center"/>
    </xf>
    <xf numFmtId="2" fontId="81" fillId="0" borderId="0" xfId="277" applyNumberFormat="1" applyFont="1" applyFill="1" applyBorder="1" applyAlignment="1">
      <alignment horizontal="center" vertical="center"/>
    </xf>
    <xf numFmtId="43" fontId="12" fillId="0" borderId="20" xfId="126" applyFont="1" applyFill="1" applyBorder="1" applyAlignment="1"/>
    <xf numFmtId="166" fontId="54" fillId="0" borderId="1" xfId="126" applyNumberFormat="1" applyFont="1" applyFill="1" applyBorder="1"/>
    <xf numFmtId="166" fontId="56" fillId="0" borderId="21" xfId="126" applyNumberFormat="1" applyFont="1" applyFill="1" applyBorder="1"/>
    <xf numFmtId="166" fontId="54" fillId="0" borderId="1" xfId="126" applyNumberFormat="1" applyFont="1" applyFill="1" applyBorder="1" applyAlignment="1" applyProtection="1">
      <alignment horizontal="right"/>
    </xf>
    <xf numFmtId="166" fontId="54" fillId="0" borderId="1" xfId="155" applyNumberFormat="1" applyFont="1" applyFill="1" applyBorder="1" applyAlignment="1"/>
    <xf numFmtId="0" fontId="56" fillId="0" borderId="7" xfId="253" quotePrefix="1" applyNumberFormat="1" applyFont="1" applyFill="1" applyBorder="1" applyAlignment="1">
      <alignment horizontal="center"/>
    </xf>
    <xf numFmtId="0" fontId="12" fillId="0" borderId="0" xfId="0" applyFont="1" applyBorder="1" applyAlignment="1">
      <alignment horizontal="center" vertical="top" wrapText="1"/>
    </xf>
    <xf numFmtId="0" fontId="61" fillId="0" borderId="0" xfId="0" quotePrefix="1" applyFont="1" applyBorder="1" applyAlignment="1">
      <alignment horizontal="center" vertical="top"/>
    </xf>
    <xf numFmtId="0" fontId="54" fillId="0" borderId="0" xfId="0" applyFont="1" applyBorder="1"/>
    <xf numFmtId="0" fontId="56" fillId="0" borderId="0" xfId="0" applyFont="1" applyFill="1" applyBorder="1" applyAlignment="1">
      <alignment horizontal="center" vertical="center" wrapText="1"/>
    </xf>
    <xf numFmtId="0" fontId="61" fillId="0" borderId="0" xfId="0" quotePrefix="1" applyFont="1" applyBorder="1" applyAlignment="1">
      <alignment horizontal="center"/>
    </xf>
    <xf numFmtId="0" fontId="56" fillId="0" borderId="0" xfId="253" applyNumberFormat="1" applyFont="1" applyFill="1" applyBorder="1" applyAlignment="1">
      <alignment horizontal="center" vertical="center" wrapText="1"/>
    </xf>
    <xf numFmtId="0" fontId="56" fillId="0" borderId="0" xfId="253" quotePrefix="1" applyNumberFormat="1" applyFont="1" applyFill="1" applyBorder="1" applyAlignment="1">
      <alignment horizontal="center"/>
    </xf>
    <xf numFmtId="0" fontId="56" fillId="0" borderId="0" xfId="126" quotePrefix="1" applyNumberFormat="1" applyFont="1" applyFill="1" applyAlignment="1"/>
    <xf numFmtId="0" fontId="19" fillId="0" borderId="0" xfId="0" applyNumberFormat="1" applyFont="1" applyFill="1" applyAlignment="1" applyProtection="1">
      <alignment vertical="top"/>
      <protection locked="0"/>
    </xf>
    <xf numFmtId="166" fontId="81" fillId="0" borderId="21" xfId="126" applyNumberFormat="1" applyFont="1" applyFill="1" applyBorder="1" applyAlignment="1">
      <alignment horizontal="center" vertical="center"/>
    </xf>
    <xf numFmtId="166" fontId="54" fillId="0" borderId="20" xfId="126" applyNumberFormat="1" applyFont="1" applyBorder="1" applyAlignment="1">
      <alignment horizontal="center"/>
    </xf>
    <xf numFmtId="2" fontId="81" fillId="0" borderId="0" xfId="277" applyNumberFormat="1" applyFont="1" applyFill="1" applyAlignment="1">
      <alignment horizontal="center" vertical="center"/>
    </xf>
    <xf numFmtId="2" fontId="81" fillId="0" borderId="0" xfId="0" applyNumberFormat="1" applyFont="1" applyFill="1" applyBorder="1" applyAlignment="1">
      <alignment horizontal="center" vertical="center"/>
    </xf>
    <xf numFmtId="10" fontId="81" fillId="0" borderId="0" xfId="0" applyNumberFormat="1" applyFont="1" applyFill="1" applyAlignment="1">
      <alignment horizontal="center" vertical="center"/>
    </xf>
    <xf numFmtId="0" fontId="81" fillId="0" borderId="0" xfId="0" applyFont="1" applyFill="1" applyAlignment="1">
      <alignment horizontal="center" vertical="center"/>
    </xf>
    <xf numFmtId="189" fontId="91" fillId="0" borderId="0" xfId="320" applyNumberFormat="1" applyFont="1" applyFill="1" applyBorder="1" applyAlignment="1">
      <alignment vertical="center"/>
    </xf>
    <xf numFmtId="0" fontId="92" fillId="0" borderId="0" xfId="0" applyFont="1" applyFill="1" applyAlignment="1">
      <alignment vertical="center"/>
    </xf>
    <xf numFmtId="0" fontId="83" fillId="0" borderId="0" xfId="0" applyFont="1" applyFill="1" applyAlignment="1">
      <alignment vertical="center"/>
    </xf>
    <xf numFmtId="189" fontId="93" fillId="0" borderId="0" xfId="320" applyNumberFormat="1" applyFont="1" applyFill="1" applyBorder="1" applyAlignment="1">
      <alignment vertical="center"/>
    </xf>
    <xf numFmtId="0" fontId="83" fillId="0" borderId="0" xfId="0" applyFont="1" applyFill="1"/>
    <xf numFmtId="189" fontId="83" fillId="0" borderId="0" xfId="320" applyNumberFormat="1" applyFont="1" applyFill="1" applyBorder="1" applyAlignment="1">
      <alignment vertical="center"/>
    </xf>
    <xf numFmtId="166" fontId="56" fillId="0" borderId="0" xfId="126" quotePrefix="1" applyNumberFormat="1" applyFont="1" applyFill="1" applyAlignment="1">
      <alignment horizontal="center"/>
    </xf>
    <xf numFmtId="166" fontId="56" fillId="0" borderId="0" xfId="126" applyNumberFormat="1" applyFont="1" applyFill="1" applyAlignment="1">
      <alignment horizontal="center"/>
    </xf>
    <xf numFmtId="0" fontId="56" fillId="0" borderId="0" xfId="252" quotePrefix="1" applyFont="1" applyFill="1" applyBorder="1" applyAlignment="1">
      <alignment horizontal="center"/>
    </xf>
    <xf numFmtId="0" fontId="61" fillId="0" borderId="0" xfId="0" quotePrefix="1" applyFont="1" applyAlignment="1">
      <alignment horizontal="center" vertical="top"/>
    </xf>
    <xf numFmtId="0" fontId="86" fillId="0" borderId="0" xfId="331" quotePrefix="1" applyFont="1" applyAlignment="1">
      <alignment horizontal="center"/>
    </xf>
    <xf numFmtId="0" fontId="86" fillId="0" borderId="0" xfId="331" applyFont="1" applyAlignment="1">
      <alignment horizontal="center"/>
    </xf>
    <xf numFmtId="0" fontId="61" fillId="0" borderId="0" xfId="331" quotePrefix="1" applyFont="1" applyFill="1" applyAlignment="1">
      <alignment horizontal="center"/>
    </xf>
    <xf numFmtId="0" fontId="56" fillId="0" borderId="0" xfId="218" applyFont="1" applyFill="1" applyAlignment="1">
      <alignment horizontal="center" vertical="center" wrapText="1"/>
    </xf>
    <xf numFmtId="0" fontId="5" fillId="0" borderId="0" xfId="218" applyFont="1" applyAlignment="1">
      <alignment horizontal="center" vertical="center" wrapText="1"/>
    </xf>
    <xf numFmtId="0" fontId="56" fillId="0" borderId="0" xfId="218" applyFont="1" applyFill="1" applyAlignment="1">
      <alignment horizontal="center"/>
    </xf>
    <xf numFmtId="0" fontId="56" fillId="0" borderId="0" xfId="218" applyFont="1" applyFill="1" applyAlignment="1">
      <alignment horizontal="center" vertical="center"/>
    </xf>
    <xf numFmtId="0" fontId="61" fillId="0" borderId="0" xfId="252" quotePrefix="1" applyFont="1" applyAlignment="1">
      <alignment horizontal="center"/>
    </xf>
    <xf numFmtId="0" fontId="56" fillId="0" borderId="0" xfId="219" applyFont="1" applyFill="1" applyAlignment="1">
      <alignment horizontal="center"/>
    </xf>
    <xf numFmtId="0" fontId="56" fillId="0" borderId="0" xfId="219" applyFont="1" applyFill="1" applyAlignment="1">
      <alignment horizontal="center" vertical="center"/>
    </xf>
    <xf numFmtId="0" fontId="54" fillId="0" borderId="0" xfId="252" applyNumberFormat="1" applyFont="1" applyFill="1" applyAlignment="1">
      <alignment horizontal="justify" vertical="top" wrapText="1"/>
    </xf>
    <xf numFmtId="191" fontId="54" fillId="0" borderId="0" xfId="252" applyNumberFormat="1" applyFont="1" applyFill="1" applyAlignment="1">
      <alignment horizontal="justify" vertical="top" wrapText="1"/>
    </xf>
    <xf numFmtId="191" fontId="54" fillId="0" borderId="0" xfId="252" applyNumberFormat="1" applyFont="1" applyFill="1" applyAlignment="1">
      <alignment horizontal="justify" vertical="top"/>
    </xf>
    <xf numFmtId="0" fontId="54" fillId="0" borderId="0" xfId="252" applyNumberFormat="1" applyFont="1" applyFill="1" applyAlignment="1">
      <alignment horizontal="justify" vertical="top"/>
    </xf>
    <xf numFmtId="0" fontId="56" fillId="0" borderId="0" xfId="331" quotePrefix="1" applyFont="1" applyFill="1" applyAlignment="1">
      <alignment horizontal="center"/>
    </xf>
    <xf numFmtId="0" fontId="54" fillId="0" borderId="0" xfId="331" applyFont="1" applyFill="1" applyBorder="1" applyAlignment="1">
      <alignment horizontal="justify" vertical="top"/>
    </xf>
    <xf numFmtId="0" fontId="80" fillId="0" borderId="25" xfId="0" applyFont="1" applyFill="1" applyBorder="1" applyAlignment="1">
      <alignment horizontal="center" vertical="center" wrapText="1"/>
    </xf>
    <xf numFmtId="0" fontId="80" fillId="0" borderId="24" xfId="0" applyFont="1" applyFill="1" applyBorder="1" applyAlignment="1">
      <alignment horizontal="center" vertical="center" wrapText="1"/>
    </xf>
    <xf numFmtId="0" fontId="80" fillId="0" borderId="25" xfId="0" quotePrefix="1" applyFont="1" applyFill="1" applyBorder="1" applyAlignment="1">
      <alignment horizontal="center" vertical="center"/>
    </xf>
    <xf numFmtId="0" fontId="80" fillId="0" borderId="7" xfId="0" quotePrefix="1" applyFont="1" applyFill="1" applyBorder="1" applyAlignment="1">
      <alignment horizontal="center" vertical="center"/>
    </xf>
    <xf numFmtId="0" fontId="80" fillId="0" borderId="24" xfId="0" quotePrefix="1" applyFont="1" applyFill="1" applyBorder="1" applyAlignment="1">
      <alignment horizontal="center" vertical="center"/>
    </xf>
    <xf numFmtId="0" fontId="54" fillId="0" borderId="0" xfId="0" applyFont="1" applyFill="1" applyAlignment="1">
      <alignment horizontal="justify" vertical="top"/>
    </xf>
    <xf numFmtId="0" fontId="56" fillId="0" borderId="0" xfId="126" quotePrefix="1" applyNumberFormat="1" applyFont="1" applyFill="1" applyAlignment="1">
      <alignment horizontal="center" vertical="center" wrapText="1"/>
    </xf>
    <xf numFmtId="0" fontId="0" fillId="0" borderId="0" xfId="0" applyAlignment="1">
      <alignment horizontal="center" vertical="center" wrapText="1"/>
    </xf>
    <xf numFmtId="0" fontId="56" fillId="0" borderId="0" xfId="126" quotePrefix="1" applyNumberFormat="1" applyFont="1" applyFill="1" applyAlignment="1">
      <alignment horizontal="center"/>
    </xf>
    <xf numFmtId="0" fontId="56" fillId="0" borderId="0" xfId="331" applyFont="1" applyFill="1" applyAlignment="1">
      <alignment horizontal="center"/>
    </xf>
    <xf numFmtId="0" fontId="56" fillId="0" borderId="25" xfId="331" quotePrefix="1" applyFont="1" applyFill="1" applyBorder="1" applyAlignment="1">
      <alignment horizontal="center"/>
    </xf>
    <xf numFmtId="0" fontId="56" fillId="0" borderId="7" xfId="331" quotePrefix="1" applyFont="1" applyFill="1" applyBorder="1" applyAlignment="1">
      <alignment horizontal="center"/>
    </xf>
    <xf numFmtId="0" fontId="56" fillId="0" borderId="24" xfId="331" quotePrefix="1" applyFont="1" applyFill="1" applyBorder="1" applyAlignment="1">
      <alignment horizontal="center"/>
    </xf>
    <xf numFmtId="0" fontId="54" fillId="0" borderId="0" xfId="331" applyFont="1" applyFill="1" applyAlignment="1">
      <alignment horizontal="justify" vertical="top"/>
    </xf>
    <xf numFmtId="0" fontId="0" fillId="0" borderId="0" xfId="0" applyAlignment="1"/>
    <xf numFmtId="0" fontId="54" fillId="0" borderId="0" xfId="0" applyFont="1" applyFill="1" applyAlignment="1">
      <alignment horizontal="justify" vertical="top" wrapText="1"/>
    </xf>
    <xf numFmtId="0" fontId="0" fillId="0" borderId="0" xfId="0" applyAlignment="1">
      <alignment horizontal="justify" vertical="top" wrapText="1"/>
    </xf>
    <xf numFmtId="0" fontId="54" fillId="0" borderId="0" xfId="331" applyFont="1" applyFill="1" applyAlignment="1">
      <alignment horizontal="justify" vertical="top" wrapText="1"/>
    </xf>
    <xf numFmtId="0" fontId="0" fillId="0" borderId="0" xfId="0" applyAlignment="1">
      <alignment horizontal="justify" vertical="top"/>
    </xf>
    <xf numFmtId="0" fontId="54" fillId="0" borderId="0" xfId="0" applyFont="1" applyFill="1" applyAlignment="1">
      <alignment vertical="top" wrapText="1"/>
    </xf>
    <xf numFmtId="0" fontId="0" fillId="0" borderId="0" xfId="0" applyAlignment="1">
      <alignment vertical="top" wrapText="1"/>
    </xf>
    <xf numFmtId="0" fontId="54" fillId="0" borderId="0" xfId="253" applyFont="1" applyFill="1" applyAlignment="1">
      <alignment horizontal="justify" vertical="top"/>
    </xf>
    <xf numFmtId="0" fontId="56" fillId="0" borderId="0" xfId="252" quotePrefix="1" applyFont="1" applyFill="1" applyAlignment="1">
      <alignment horizontal="center"/>
    </xf>
    <xf numFmtId="0" fontId="61" fillId="0" borderId="0" xfId="252" quotePrefix="1" applyFont="1" applyFill="1" applyAlignment="1">
      <alignment horizontal="center"/>
    </xf>
    <xf numFmtId="49" fontId="61" fillId="0" borderId="0" xfId="322" applyNumberFormat="1" applyFont="1" applyFill="1" applyBorder="1" applyAlignment="1">
      <alignment horizontal="center" vertical="center" wrapText="1"/>
    </xf>
    <xf numFmtId="0" fontId="59" fillId="0" borderId="0" xfId="0" applyFont="1" applyBorder="1" applyAlignment="1">
      <alignment horizontal="center" vertical="center" wrapText="1"/>
    </xf>
    <xf numFmtId="49" fontId="61" fillId="0" borderId="23" xfId="322" applyNumberFormat="1" applyFont="1" applyFill="1" applyBorder="1" applyAlignment="1">
      <alignment horizontal="center" vertical="center" wrapText="1"/>
    </xf>
    <xf numFmtId="0" fontId="59" fillId="0" borderId="2" xfId="0" applyFont="1" applyBorder="1" applyAlignment="1">
      <alignment horizontal="center" vertical="center" wrapText="1"/>
    </xf>
    <xf numFmtId="49" fontId="61" fillId="0" borderId="23" xfId="323" applyNumberFormat="1" applyFont="1" applyFill="1" applyBorder="1" applyAlignment="1">
      <alignment horizontal="center" vertical="center" wrapText="1"/>
    </xf>
    <xf numFmtId="0" fontId="56" fillId="0" borderId="0" xfId="322" quotePrefix="1" applyNumberFormat="1" applyFont="1" applyFill="1" applyAlignment="1">
      <alignment horizontal="center"/>
    </xf>
    <xf numFmtId="49" fontId="61" fillId="0" borderId="0" xfId="323" applyNumberFormat="1" applyFont="1" applyFill="1" applyBorder="1" applyAlignment="1">
      <alignment horizontal="center" vertical="center" wrapText="1"/>
    </xf>
    <xf numFmtId="0" fontId="61" fillId="0" borderId="0" xfId="322" quotePrefix="1" applyNumberFormat="1" applyFont="1" applyFill="1" applyAlignment="1">
      <alignment horizontal="center"/>
    </xf>
    <xf numFmtId="0" fontId="61" fillId="0" borderId="0" xfId="322" applyNumberFormat="1" applyFont="1" applyFill="1" applyAlignment="1">
      <alignment horizontal="center"/>
    </xf>
  </cellXfs>
  <cellStyles count="817">
    <cellStyle name=" 1" xfId="578"/>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574"/>
    <cellStyle name=" Writer Import]_x000d__x000a_Display Dialog=No_x000d__x000a__x000d__x000a_[Horizontal Arrange]_x000d__x000a_Dimensions Interlocking=Yes_x000d__x000a_Sum Hierarchy=Yes_x000d__x000a_Generate 3" xfId="579"/>
    <cellStyle name=" Writer Import]_x000d__x000a_Display Dialog=No_x000d__x000a__x000d__x000a_[Horizontal Arrange]_x000d__x000a_Dimensions Interlocking=Yes_x000d__x000a_Sum Hierarchy=Yes_x000d__x000a_Generate 4" xfId="573"/>
    <cellStyle name=" Writer Import]_x000d__x000a_Display Dialog=No_x000d__x000a__x000d__x000a_[Horizontal Arrange]_x000d__x000a_Dimensions Interlocking=Yes_x000d__x000a_Sum Hierarchy=Yes_x000d__x000a_Generate_5.2" xfId="572"/>
    <cellStyle name="_accounts disclosure" xfId="2"/>
    <cellStyle name="_accounts disclosure 2" xfId="571"/>
    <cellStyle name="_accounts disclosure 3" xfId="570"/>
    <cellStyle name="_accounts disclosure 4" xfId="569"/>
    <cellStyle name="_accounts disclosure_31 Dec Accounts 2009-NIUT" xfId="3"/>
    <cellStyle name="_accounts disclosure_31 Dec Accounts 2009-NIUT after element" xfId="4"/>
    <cellStyle name="_accounts disclosure_31 Dec Accounts 2009-NIUT b" xfId="5"/>
    <cellStyle name="_accounts disclosure_5.2" xfId="568"/>
    <cellStyle name="_accounts disclosure_Accounts 2009-NIUT NON LOC-after RAJ final-signed" xfId="567"/>
    <cellStyle name="_accounts disclosure_After annexure changes NB final" xfId="6"/>
    <cellStyle name="_accounts disclosure_Cash Flow " xfId="566"/>
    <cellStyle name="_accounts disclosure_Cash flow working" xfId="565"/>
    <cellStyle name="_accounts disclosure_Distribution " xfId="564"/>
    <cellStyle name="_accounts disclosure_Final disclosure final" xfId="7"/>
    <cellStyle name="_accounts disclosure_Final RAJ-reviewed Feb 5" xfId="563"/>
    <cellStyle name="_accounts disclosure_Income Statement" xfId="562"/>
    <cellStyle name="_accounts disclosure_Notes 1-3" xfId="561"/>
    <cellStyle name="_accounts disclosure_Sheet2" xfId="560"/>
    <cellStyle name="_accounts disclosure_Statement of Financial Position" xfId="559"/>
    <cellStyle name="_accounts disclosure_UHF" xfId="558"/>
    <cellStyle name="_FINALIFRS-LOC Accounts -(30June09)" xfId="8"/>
    <cellStyle name="_FINALIFRS-LOC Accounts -(30June09) 2" xfId="557"/>
    <cellStyle name="_FINALIFRS-LOC Accounts -(30June09) 3" xfId="556"/>
    <cellStyle name="_FINALIFRS-LOC Accounts -(30June09) 4" xfId="555"/>
    <cellStyle name="_FINALIFRS-LOC Accounts -(30June09)_5.2" xfId="554"/>
    <cellStyle name="_FINALIFRS-LOC Accounts -(30June09)_Accounts 2009-NIUT NON LOC-after RAJ final-signed" xfId="9"/>
    <cellStyle name="_FINALIFRS-LOC Accounts -(30June09)_Accounts 2009-NIUT NON LOC-after RAJ final-signed 2" xfId="341"/>
    <cellStyle name="_FINALIFRS-LOC Accounts -(30June09)_Accounts 2009-NIUT NON LOC-after RAJ final-signed 3" xfId="590"/>
    <cellStyle name="_FINALIFRS-LOC Accounts -(30June09)_Accounts 2009-NIUT NON LOC-after RAJ final-signed 4" xfId="587"/>
    <cellStyle name="_FINALIFRS-LOC Accounts -(30June09)_Accounts 2009-NIUT NON LOC-after RAJ final-signed 5" xfId="599"/>
    <cellStyle name="_FINALIFRS-LOC Accounts -(30June09)_Accounts 2009-NIUT NON LOC-after RAJ final-signed_Accounts(31Dec2010)-SEF(FINAL)" xfId="10"/>
    <cellStyle name="_FINALIFRS-LOC Accounts -(30June09)_Accounts 2009-NIUT NON LOC-after RAJ final-signed_Accounts(31Dec2010)-SEF(for client)" xfId="11"/>
    <cellStyle name="_FINALIFRS-LOC Accounts -(30June09)_Accounts 2009-NIUT NON LOC-after RAJ final-signed_Accounts(31Dec2010)-SEF(formated-final" xfId="12"/>
    <cellStyle name="_FINALIFRS-LOC Accounts -(30June09)_Accounts 2009-NIUT NON LOC-after RAJ final-signed_Cash Flow " xfId="553"/>
    <cellStyle name="_FINALIFRS-LOC Accounts -(30June09)_Accounts 2009-NIUT NON LOC-after RAJ final-signed_Cash flow working" xfId="552"/>
    <cellStyle name="_FINALIFRS-LOC Accounts -(30June09)_Accounts 2009-NIUT NON LOC-after RAJ final-signed_Copy of NIT (SEF) FST - FINAL after final changes " xfId="551"/>
    <cellStyle name="_FINALIFRS-LOC Accounts -(30June09)_Accounts 2009-NIUT NON LOC-after RAJ final-signed_Distribution " xfId="550"/>
    <cellStyle name="_FINALIFRS-LOC Accounts -(30June09)_Accounts 2009-NIUT NON LOC-after RAJ final-signed_FST - NIT SEF 2011" xfId="548"/>
    <cellStyle name="_FINALIFRS-LOC Accounts -(30June09)_Accounts 2009-NIUT NON LOC-after RAJ final-signed_Income Statement" xfId="332"/>
    <cellStyle name="_FINALIFRS-LOC Accounts -(30June09)_Accounts 2009-NIUT NON LOC-after RAJ final-signed_Sheet2" xfId="547"/>
    <cellStyle name="_FINALIFRS-LOC Accounts -(30June09)_Accounts 2009-NIUT NON LOC-after RAJ final-signed_Statement of Financial Position" xfId="546"/>
    <cellStyle name="_FINALIFRS-LOC Accounts -(30June09)_Cash Flow " xfId="581"/>
    <cellStyle name="_FINALIFRS-LOC Accounts -(30June09)_Cash flow working" xfId="576"/>
    <cellStyle name="_FINALIFRS-LOC Accounts -(30June09)_Distribution " xfId="545"/>
    <cellStyle name="_FINALIFRS-LOC Accounts -(30June09)_Final Diclosure 10" xfId="544"/>
    <cellStyle name="_FINALIFRS-LOC Accounts -(30June09)_Final RAJ-reviewed Feb 5" xfId="543"/>
    <cellStyle name="_FINALIFRS-LOC Accounts -(30June09)_Income Statement" xfId="542"/>
    <cellStyle name="_FINALIFRS-LOC Accounts -(30June09)_Notes 1-3" xfId="541"/>
    <cellStyle name="_FINALIFRS-LOC Accounts -(30June09)_Other compehensive" xfId="540"/>
    <cellStyle name="_FINALIFRS-LOC Accounts -(30June09)_Sheet2" xfId="13"/>
    <cellStyle name="_FINALIFRS-LOC Accounts -(30June09)_Sheet2 2" xfId="338"/>
    <cellStyle name="_FINALIFRS-LOC Accounts -(30June09)_Sheet2 3" xfId="539"/>
    <cellStyle name="_FINALIFRS-LOC Accounts -(30June09)_Sheet2 4" xfId="538"/>
    <cellStyle name="_FINALIFRS-LOC Accounts -(30June09)_Sheet2_1" xfId="537"/>
    <cellStyle name="_FINALIFRS-LOC Accounts -(30June09)_Sheet2_5.2" xfId="536"/>
    <cellStyle name="_FINALIFRS-LOC Accounts -(30June09)_Sheet2_Cash Flow " xfId="535"/>
    <cellStyle name="_FINALIFRS-LOC Accounts -(30June09)_Sheet2_Cash flow working" xfId="534"/>
    <cellStyle name="_FINALIFRS-LOC Accounts -(30June09)_Sheet2_Distribution " xfId="533"/>
    <cellStyle name="_FINALIFRS-LOC Accounts -(30June09)_Sheet2_Final disclosure final" xfId="532"/>
    <cellStyle name="_FINALIFRS-LOC Accounts -(30June09)_Sheet2_Income Statement" xfId="531"/>
    <cellStyle name="_FINALIFRS-LOC Accounts -(30June09)_Sheet2_Notes 1-3" xfId="530"/>
    <cellStyle name="_FINALIFRS-LOC Accounts -(30June09)_Sheet2_Sheet2" xfId="529"/>
    <cellStyle name="_FINALIFRS-LOC Accounts -(30June09)_Sheet2_Statement of Financial Position" xfId="528"/>
    <cellStyle name="_FINALIFRS-LOC Accounts -(30June09)_Sheet2_UHF" xfId="527"/>
    <cellStyle name="_FINALIFRS-LOC Accounts -(30June09)_Statement of Financial Position" xfId="526"/>
    <cellStyle name="_FINALIFRS-LOC Accounts -(30June09)_UHF" xfId="525"/>
    <cellStyle name="_FINALIFRS-LOC Accounts -(30June09)_Xl0000000" xfId="14"/>
    <cellStyle name="_FINALIFRS-LOC Accounts -(30June09)_Xl0000000 2" xfId="524"/>
    <cellStyle name="_FINALIFRS-LOC Accounts -(30June09)_Xl0000000 3" xfId="597"/>
    <cellStyle name="_FINALIFRS-LOC Accounts -(30June09)_Xl0000000 4" xfId="523"/>
    <cellStyle name="_FINALIFRS-LOC Accounts -(30June09)_Xl0000000_31 Dec Accounts 2009-NIUT" xfId="15"/>
    <cellStyle name="_FINALIFRS-LOC Accounts -(30June09)_Xl0000000_31 Dec Accounts 2009-NIUT after element" xfId="16"/>
    <cellStyle name="_FINALIFRS-LOC Accounts -(30June09)_Xl0000000_31 Dec Accounts 2009-NIUT b" xfId="17"/>
    <cellStyle name="_FINALIFRS-LOC Accounts -(30June09)_Xl0000000_5.2" xfId="522"/>
    <cellStyle name="_FINALIFRS-LOC Accounts -(30June09)_Xl0000000_Accounts 2009-NIUT NON LOC-after RAJ final-signed" xfId="521"/>
    <cellStyle name="_FINALIFRS-LOC Accounts -(30June09)_Xl0000000_After annexure changes NB final" xfId="18"/>
    <cellStyle name="_FINALIFRS-LOC Accounts -(30June09)_Xl0000000_Cash Flow " xfId="520"/>
    <cellStyle name="_FINALIFRS-LOC Accounts -(30June09)_Xl0000000_Cash flow working" xfId="336"/>
    <cellStyle name="_FINALIFRS-LOC Accounts -(30June09)_Xl0000000_Distribution " xfId="519"/>
    <cellStyle name="_FINALIFRS-LOC Accounts -(30June09)_Xl0000000_Final disclosure final" xfId="19"/>
    <cellStyle name="_FINALIFRS-LOC Accounts -(30June09)_Xl0000000_Final RAJ-reviewed Feb 5" xfId="518"/>
    <cellStyle name="_FINALIFRS-LOC Accounts -(30June09)_Xl0000000_Income Statement" xfId="517"/>
    <cellStyle name="_FINALIFRS-LOC Accounts -(30June09)_Xl0000000_Notes 1-3" xfId="516"/>
    <cellStyle name="_FINALIFRS-LOC Accounts -(30June09)_Xl0000000_Sheet2" xfId="515"/>
    <cellStyle name="_FINALIFRS-LOC Accounts -(30June09)_Xl0000000_Statement of Financial Position" xfId="514"/>
    <cellStyle name="_FINALIFRS-LOC Accounts -(30June09)_Xl0000000_UHF" xfId="513"/>
    <cellStyle name="_SAP Break ups for Dec 2008" xfId="20"/>
    <cellStyle name="_Technology MI September v2NB" xfId="21"/>
    <cellStyle name="_Technology MI September v2NB 2" xfId="512"/>
    <cellStyle name="_Technology MI September v2NB 3" xfId="511"/>
    <cellStyle name="_Technology MI September v2NB 4" xfId="510"/>
    <cellStyle name="_Technology MI September v2NB_5.2" xfId="509"/>
    <cellStyle name="_Technology MI September v2NB_Cash Flow " xfId="508"/>
    <cellStyle name="_Technology MI September v2NB_Cash flow working" xfId="507"/>
    <cellStyle name="_Technology MI September v2NB_disclosure investment emof" xfId="22"/>
    <cellStyle name="_Technology MI September v2NB_Distribution " xfId="506"/>
    <cellStyle name="_Technology MI September v2NB_Final disclosure final" xfId="505"/>
    <cellStyle name="_Technology MI September v2NB_Final_Accounts_2009" xfId="23"/>
    <cellStyle name="_Technology MI September v2NB_Income Statement" xfId="504"/>
    <cellStyle name="_Technology MI September v2NB_Income-Statement" xfId="24"/>
    <cellStyle name="_Technology MI September v2NB_Movement in UHF" xfId="25"/>
    <cellStyle name="_Technology MI September v2NB_NIT-EMOF SEP Accounts 2009" xfId="503"/>
    <cellStyle name="_Technology MI September v2NB_Note 11-20" xfId="26"/>
    <cellStyle name="_Technology MI September v2NB_Notes 1-3" xfId="502"/>
    <cellStyle name="_Technology MI September v2NB_Sales &amp; Redemption summary" xfId="27"/>
    <cellStyle name="_Technology MI September v2NB_Sheet2" xfId="501"/>
    <cellStyle name="_Technology MI September v2NB_Statement" xfId="28"/>
    <cellStyle name="_Technology MI September v2NB_Statement of Financial Position" xfId="500"/>
    <cellStyle name="_Technology MI September v2NB_UHF" xfId="499"/>
    <cellStyle name="£ BP" xfId="30"/>
    <cellStyle name="¥ JY" xfId="31"/>
    <cellStyle name="=C:\WINNT\SYSTEM32\COMMAND.COM" xfId="29"/>
    <cellStyle name="=C:\WINNT\SYSTEM32\COMMAND.COM 2" xfId="498"/>
    <cellStyle name="=C:\WINNT\SYSTEM32\COMMAND.COM 2 2" xfId="593"/>
    <cellStyle name="=C:\WINNT\SYSTEM32\COMMAND.COM 3" xfId="330"/>
    <cellStyle name="=C:\WINNT\SYSTEM32\COMMAND.COM 4" xfId="497"/>
    <cellStyle name="=C:\WINNT\SYSTEM32\COMMAND.COM 5" xfId="594"/>
    <cellStyle name="=C:\WINNT\SYSTEM32\COMMAND.COM_5.2" xfId="496"/>
    <cellStyle name="20% - Accent1" xfId="32" builtinId="30" customBuiltin="1"/>
    <cellStyle name="20% - Accent1 2" xfId="33"/>
    <cellStyle name="20% - Accent1 2 2" xfId="495"/>
    <cellStyle name="20% - Accent1 2 3" xfId="494"/>
    <cellStyle name="20% - Accent1 2 4" xfId="493"/>
    <cellStyle name="20% - Accent1 2_5.2" xfId="492"/>
    <cellStyle name="20% - Accent1 3" xfId="34"/>
    <cellStyle name="20% - Accent1 3 2" xfId="491"/>
    <cellStyle name="20% - Accent1 3 3" xfId="490"/>
    <cellStyle name="20% - Accent1 3 4" xfId="489"/>
    <cellStyle name="20% - Accent1 3_5.2" xfId="488"/>
    <cellStyle name="20% - Accent1 4" xfId="487"/>
    <cellStyle name="20% - Accent1 5" xfId="486"/>
    <cellStyle name="20% - Accent1 6" xfId="485"/>
    <cellStyle name="20% - Accent2" xfId="35" builtinId="34" customBuiltin="1"/>
    <cellStyle name="20% - Accent2 2" xfId="36"/>
    <cellStyle name="20% - Accent2 2 2" xfId="484"/>
    <cellStyle name="20% - Accent2 2 3" xfId="483"/>
    <cellStyle name="20% - Accent2 2 4" xfId="482"/>
    <cellStyle name="20% - Accent2 2_5.2" xfId="481"/>
    <cellStyle name="20% - Accent2 3" xfId="37"/>
    <cellStyle name="20% - Accent2 3 2" xfId="480"/>
    <cellStyle name="20% - Accent2 3 3" xfId="479"/>
    <cellStyle name="20% - Accent2 3 4" xfId="478"/>
    <cellStyle name="20% - Accent2 3_5.2" xfId="477"/>
    <cellStyle name="20% - Accent2 4" xfId="476"/>
    <cellStyle name="20% - Accent2 5" xfId="475"/>
    <cellStyle name="20% - Accent2 6" xfId="474"/>
    <cellStyle name="20% - Accent3" xfId="38" builtinId="38" customBuiltin="1"/>
    <cellStyle name="20% - Accent3 2" xfId="39"/>
    <cellStyle name="20% - Accent3 2 2" xfId="473"/>
    <cellStyle name="20% - Accent3 2 3" xfId="472"/>
    <cellStyle name="20% - Accent3 2 4" xfId="588"/>
    <cellStyle name="20% - Accent3 2_5.2" xfId="471"/>
    <cellStyle name="20% - Accent3 3" xfId="40"/>
    <cellStyle name="20% - Accent3 3 2" xfId="470"/>
    <cellStyle name="20% - Accent3 3 3" xfId="469"/>
    <cellStyle name="20% - Accent3 3 4" xfId="468"/>
    <cellStyle name="20% - Accent3 3_5.2" xfId="589"/>
    <cellStyle name="20% - Accent3 4" xfId="577"/>
    <cellStyle name="20% - Accent3 5" xfId="467"/>
    <cellStyle name="20% - Accent3 6" xfId="466"/>
    <cellStyle name="20% - Accent4" xfId="41" builtinId="42" customBuiltin="1"/>
    <cellStyle name="20% - Accent4 2" xfId="42"/>
    <cellStyle name="20% - Accent4 2 2" xfId="465"/>
    <cellStyle name="20% - Accent4 2 3" xfId="464"/>
    <cellStyle name="20% - Accent4 2 4" xfId="580"/>
    <cellStyle name="20% - Accent4 2_5.2" xfId="463"/>
    <cellStyle name="20% - Accent4 3" xfId="43"/>
    <cellStyle name="20% - Accent4 3 2" xfId="462"/>
    <cellStyle name="20% - Accent4 3 3" xfId="461"/>
    <cellStyle name="20% - Accent4 3 4" xfId="460"/>
    <cellStyle name="20% - Accent4 3_5.2" xfId="459"/>
    <cellStyle name="20% - Accent4 4" xfId="458"/>
    <cellStyle name="20% - Accent4 5" xfId="457"/>
    <cellStyle name="20% - Accent4 6" xfId="456"/>
    <cellStyle name="20% - Accent5" xfId="44" builtinId="46" customBuiltin="1"/>
    <cellStyle name="20% - Accent5 2" xfId="45"/>
    <cellStyle name="20% - Accent5 2 2" xfId="455"/>
    <cellStyle name="20% - Accent5 2 3" xfId="454"/>
    <cellStyle name="20% - Accent5 2 4" xfId="453"/>
    <cellStyle name="20% - Accent5 2_5.2" xfId="452"/>
    <cellStyle name="20% - Accent5 3" xfId="46"/>
    <cellStyle name="20% - Accent5 3 2" xfId="451"/>
    <cellStyle name="20% - Accent5 3 3" xfId="450"/>
    <cellStyle name="20% - Accent5 3 4" xfId="449"/>
    <cellStyle name="20% - Accent5 3_5.2" xfId="448"/>
    <cellStyle name="20% - Accent5 4" xfId="447"/>
    <cellStyle name="20% - Accent5 5" xfId="446"/>
    <cellStyle name="20% - Accent5 6" xfId="586"/>
    <cellStyle name="20% - Accent6" xfId="47" builtinId="50" customBuiltin="1"/>
    <cellStyle name="20% - Accent6 2" xfId="48"/>
    <cellStyle name="20% - Accent6 2 2" xfId="445"/>
    <cellStyle name="20% - Accent6 2 3" xfId="444"/>
    <cellStyle name="20% - Accent6 2 4" xfId="443"/>
    <cellStyle name="20% - Accent6 2_5.2" xfId="442"/>
    <cellStyle name="20% - Accent6 3" xfId="49"/>
    <cellStyle name="20% - Accent6 3 2" xfId="441"/>
    <cellStyle name="20% - Accent6 3 3" xfId="440"/>
    <cellStyle name="20% - Accent6 3 4" xfId="337"/>
    <cellStyle name="20% - Accent6 3_5.2" xfId="598"/>
    <cellStyle name="20% - Accent6 4" xfId="439"/>
    <cellStyle name="20% - Accent6 5" xfId="438"/>
    <cellStyle name="20% - Accent6 6" xfId="591"/>
    <cellStyle name="40% - Accent1" xfId="50" builtinId="31" customBuiltin="1"/>
    <cellStyle name="40% - Accent1 2" xfId="51"/>
    <cellStyle name="40% - Accent1 2 2" xfId="582"/>
    <cellStyle name="40% - Accent1 2 3" xfId="437"/>
    <cellStyle name="40% - Accent1 2 4" xfId="436"/>
    <cellStyle name="40% - Accent1 2_5.2" xfId="435"/>
    <cellStyle name="40% - Accent1 3" xfId="52"/>
    <cellStyle name="40% - Accent1 3 2" xfId="434"/>
    <cellStyle name="40% - Accent1 3 3" xfId="433"/>
    <cellStyle name="40% - Accent1 3 4" xfId="432"/>
    <cellStyle name="40% - Accent1 3_5.2" xfId="431"/>
    <cellStyle name="40% - Accent1 4" xfId="430"/>
    <cellStyle name="40% - Accent1 5" xfId="429"/>
    <cellStyle name="40% - Accent1 6" xfId="428"/>
    <cellStyle name="40% - Accent2" xfId="53" builtinId="35" customBuiltin="1"/>
    <cellStyle name="40% - Accent2 2" xfId="54"/>
    <cellStyle name="40% - Accent2 2 2" xfId="427"/>
    <cellStyle name="40% - Accent2 2 3" xfId="426"/>
    <cellStyle name="40% - Accent2 2 4" xfId="425"/>
    <cellStyle name="40% - Accent2 2_5.2" xfId="424"/>
    <cellStyle name="40% - Accent2 3" xfId="55"/>
    <cellStyle name="40% - Accent2 3 2" xfId="423"/>
    <cellStyle name="40% - Accent2 3 3" xfId="422"/>
    <cellStyle name="40% - Accent2 3 4" xfId="421"/>
    <cellStyle name="40% - Accent2 3_5.2" xfId="420"/>
    <cellStyle name="40% - Accent2 4" xfId="419"/>
    <cellStyle name="40% - Accent2 5" xfId="418"/>
    <cellStyle name="40% - Accent2 6" xfId="417"/>
    <cellStyle name="40% - Accent3" xfId="56" builtinId="39" customBuiltin="1"/>
    <cellStyle name="40% - Accent3 2" xfId="57"/>
    <cellStyle name="40% - Accent3 2 2" xfId="416"/>
    <cellStyle name="40% - Accent3 2 3" xfId="415"/>
    <cellStyle name="40% - Accent3 2 4" xfId="414"/>
    <cellStyle name="40% - Accent3 2_5.2" xfId="413"/>
    <cellStyle name="40% - Accent3 3" xfId="58"/>
    <cellStyle name="40% - Accent3 3 2" xfId="412"/>
    <cellStyle name="40% - Accent3 3 3" xfId="411"/>
    <cellStyle name="40% - Accent3 3 4" xfId="410"/>
    <cellStyle name="40% - Accent3 3_5.2" xfId="333"/>
    <cellStyle name="40% - Accent3 4" xfId="409"/>
    <cellStyle name="40% - Accent3 5" xfId="334"/>
    <cellStyle name="40% - Accent3 6" xfId="595"/>
    <cellStyle name="40% - Accent4" xfId="59" builtinId="43" customBuiltin="1"/>
    <cellStyle name="40% - Accent4 2" xfId="60"/>
    <cellStyle name="40% - Accent4 2 2" xfId="596"/>
    <cellStyle name="40% - Accent4 2 3" xfId="335"/>
    <cellStyle name="40% - Accent4 2 4" xfId="600"/>
    <cellStyle name="40% - Accent4 2_5.2" xfId="408"/>
    <cellStyle name="40% - Accent4 3" xfId="61"/>
    <cellStyle name="40% - Accent4 3 2" xfId="407"/>
    <cellStyle name="40% - Accent4 3 3" xfId="406"/>
    <cellStyle name="40% - Accent4 3 4" xfId="405"/>
    <cellStyle name="40% - Accent4 3_5.2" xfId="404"/>
    <cellStyle name="40% - Accent4 4" xfId="403"/>
    <cellStyle name="40% - Accent4 5" xfId="402"/>
    <cellStyle name="40% - Accent4 6" xfId="401"/>
    <cellStyle name="40% - Accent5" xfId="62" builtinId="47" customBuiltin="1"/>
    <cellStyle name="40% - Accent5 2" xfId="63"/>
    <cellStyle name="40% - Accent5 2 2" xfId="400"/>
    <cellStyle name="40% - Accent5 2 3" xfId="399"/>
    <cellStyle name="40% - Accent5 2 4" xfId="398"/>
    <cellStyle name="40% - Accent5 2_5.2" xfId="397"/>
    <cellStyle name="40% - Accent5 3" xfId="64"/>
    <cellStyle name="40% - Accent5 3 2" xfId="396"/>
    <cellStyle name="40% - Accent5 3 3" xfId="395"/>
    <cellStyle name="40% - Accent5 3 4" xfId="394"/>
    <cellStyle name="40% - Accent5 3_5.2" xfId="393"/>
    <cellStyle name="40% - Accent5 4" xfId="392"/>
    <cellStyle name="40% - Accent5 5" xfId="391"/>
    <cellStyle name="40% - Accent5 6" xfId="390"/>
    <cellStyle name="40% - Accent6" xfId="65" builtinId="51" customBuiltin="1"/>
    <cellStyle name="40% - Accent6 2" xfId="66"/>
    <cellStyle name="40% - Accent6 2 2" xfId="389"/>
    <cellStyle name="40% - Accent6 2 3" xfId="388"/>
    <cellStyle name="40% - Accent6 2 4" xfId="387"/>
    <cellStyle name="40% - Accent6 2_5.2" xfId="386"/>
    <cellStyle name="40% - Accent6 3" xfId="67"/>
    <cellStyle name="40% - Accent6 3 2" xfId="385"/>
    <cellStyle name="40% - Accent6 3 3" xfId="384"/>
    <cellStyle name="40% - Accent6 3 4" xfId="383"/>
    <cellStyle name="40% - Accent6 3_5.2" xfId="382"/>
    <cellStyle name="40% - Accent6 4" xfId="381"/>
    <cellStyle name="40% - Accent6 5" xfId="380"/>
    <cellStyle name="40% - Accent6 6" xfId="379"/>
    <cellStyle name="60% - Accent1" xfId="68" builtinId="32" customBuiltin="1"/>
    <cellStyle name="60% - Accent1 2" xfId="69"/>
    <cellStyle name="60% - Accent1 3" xfId="70"/>
    <cellStyle name="60% - Accent1 4" xfId="378"/>
    <cellStyle name="60% - Accent2" xfId="71" builtinId="36" customBuiltin="1"/>
    <cellStyle name="60% - Accent2 2" xfId="72"/>
    <cellStyle name="60% - Accent2 3" xfId="73"/>
    <cellStyle name="60% - Accent2 4" xfId="377"/>
    <cellStyle name="60% - Accent3" xfId="74" builtinId="40" customBuiltin="1"/>
    <cellStyle name="60% - Accent3 2" xfId="75"/>
    <cellStyle name="60% - Accent3 3" xfId="76"/>
    <cellStyle name="60% - Accent3 4" xfId="376"/>
    <cellStyle name="60% - Accent4" xfId="77" builtinId="44" customBuiltin="1"/>
    <cellStyle name="60% - Accent4 2" xfId="78"/>
    <cellStyle name="60% - Accent4 3" xfId="79"/>
    <cellStyle name="60% - Accent4 4" xfId="375"/>
    <cellStyle name="60% - Accent5" xfId="80" builtinId="48" customBuiltin="1"/>
    <cellStyle name="60% - Accent5 2" xfId="81"/>
    <cellStyle name="60% - Accent5 3" xfId="82"/>
    <cellStyle name="60% - Accent5 4" xfId="374"/>
    <cellStyle name="60% - Accent6" xfId="83" builtinId="52" customBuiltin="1"/>
    <cellStyle name="60% - Accent6 2" xfId="84"/>
    <cellStyle name="60% - Accent6 3" xfId="85"/>
    <cellStyle name="60% - Accent6 4" xfId="373"/>
    <cellStyle name="9999/99/99" xfId="86"/>
    <cellStyle name="Accent1" xfId="87" builtinId="29" customBuiltin="1"/>
    <cellStyle name="Accent1 2" xfId="88"/>
    <cellStyle name="Accent1 3" xfId="89"/>
    <cellStyle name="Accent1 4" xfId="372"/>
    <cellStyle name="Accent2" xfId="90" builtinId="33" customBuiltin="1"/>
    <cellStyle name="Accent2 2" xfId="91"/>
    <cellStyle name="Accent2 3" xfId="92"/>
    <cellStyle name="Accent2 4" xfId="371"/>
    <cellStyle name="Accent3" xfId="93" builtinId="37" customBuiltin="1"/>
    <cellStyle name="Accent3 2" xfId="94"/>
    <cellStyle name="Accent3 3" xfId="95"/>
    <cellStyle name="Accent3 4" xfId="370"/>
    <cellStyle name="Accent4" xfId="96" builtinId="41" customBuiltin="1"/>
    <cellStyle name="Accent4 2" xfId="97"/>
    <cellStyle name="Accent4 3" xfId="98"/>
    <cellStyle name="Accent4 4" xfId="585"/>
    <cellStyle name="Accent5" xfId="99" builtinId="45" customBuiltin="1"/>
    <cellStyle name="Accent5 2" xfId="100"/>
    <cellStyle name="Accent5 3" xfId="101"/>
    <cellStyle name="Accent5 4" xfId="583"/>
    <cellStyle name="Accent6" xfId="102" builtinId="49" customBuiltin="1"/>
    <cellStyle name="Accent6 2" xfId="103"/>
    <cellStyle name="Accent6 3" xfId="104"/>
    <cellStyle name="Accent6 4" xfId="584"/>
    <cellStyle name="Auto_OpenAuto_CloseExtractD" xfId="105"/>
    <cellStyle name="Bad" xfId="106" builtinId="27" customBuiltin="1"/>
    <cellStyle name="Bad 2" xfId="107"/>
    <cellStyle name="Bad 3" xfId="108"/>
    <cellStyle name="Bad 4" xfId="367"/>
    <cellStyle name="Body" xfId="109"/>
    <cellStyle name="Bold/Border" xfId="110"/>
    <cellStyle name="Brand Align Left Text" xfId="111"/>
    <cellStyle name="Brand Default" xfId="112"/>
    <cellStyle name="Brand Percent" xfId="113"/>
    <cellStyle name="Brand Source" xfId="114"/>
    <cellStyle name="Brand Subtitle with Underline" xfId="115"/>
    <cellStyle name="Brand Subtitle without Underline" xfId="116"/>
    <cellStyle name="Brand Title" xfId="117"/>
    <cellStyle name="Bullet" xfId="118"/>
    <cellStyle name="Calc Currency (0)" xfId="119"/>
    <cellStyle name="Calc Currency (0) 2" xfId="369"/>
    <cellStyle name="Calc Currency (0) 3" xfId="368"/>
    <cellStyle name="Calc Currency (0) 4" xfId="366"/>
    <cellStyle name="Calc Currency (0)_5.2" xfId="365"/>
    <cellStyle name="Calculation" xfId="120" builtinId="22" customBuiltin="1"/>
    <cellStyle name="Calculation 2" xfId="121"/>
    <cellStyle name="Calculation 3" xfId="122"/>
    <cellStyle name="Calculation 4" xfId="364"/>
    <cellStyle name="Check Cell" xfId="123" builtinId="23" customBuiltin="1"/>
    <cellStyle name="Check Cell 2" xfId="124"/>
    <cellStyle name="Check Cell 3" xfId="125"/>
    <cellStyle name="Check Cell 4" xfId="592"/>
    <cellStyle name="Comma" xfId="126" builtinId="3"/>
    <cellStyle name="Comma  - Style1" xfId="127"/>
    <cellStyle name="Comma  - Style2" xfId="128"/>
    <cellStyle name="Comma  - Style3" xfId="129"/>
    <cellStyle name="Comma  - Style4" xfId="130"/>
    <cellStyle name="Comma  - Style5" xfId="131"/>
    <cellStyle name="Comma  - Style6" xfId="132"/>
    <cellStyle name="Comma  - Style7" xfId="133"/>
    <cellStyle name="Comma  - Style8" xfId="134"/>
    <cellStyle name="Comma 10" xfId="135"/>
    <cellStyle name="Comma 10 2" xfId="327"/>
    <cellStyle name="Comma 10 3" xfId="361"/>
    <cellStyle name="Comma 10 4" xfId="363"/>
    <cellStyle name="Comma 11" xfId="136"/>
    <cellStyle name="Comma 11 2" xfId="362"/>
    <cellStyle name="Comma 11 3" xfId="360"/>
    <cellStyle name="Comma 11 4" xfId="359"/>
    <cellStyle name="Comma 12" xfId="137"/>
    <cellStyle name="Comma 13" xfId="138"/>
    <cellStyle name="Comma 13 2" xfId="358"/>
    <cellStyle name="Comma 14" xfId="139"/>
    <cellStyle name="Comma 14 2" xfId="357"/>
    <cellStyle name="Comma 14 3" xfId="356"/>
    <cellStyle name="Comma 15" xfId="321"/>
    <cellStyle name="Comma 16" xfId="355"/>
    <cellStyle name="Comma 16 2" xfId="354"/>
    <cellStyle name="Comma 17" xfId="353"/>
    <cellStyle name="Comma 18" xfId="352"/>
    <cellStyle name="Comma 19" xfId="351"/>
    <cellStyle name="Comma 19 2" xfId="350"/>
    <cellStyle name="Comma 2" xfId="140"/>
    <cellStyle name="Comma 2 10" xfId="349"/>
    <cellStyle name="Comma 2 11" xfId="348"/>
    <cellStyle name="Comma 2 2" xfId="141"/>
    <cellStyle name="Comma 2 2 2" xfId="142"/>
    <cellStyle name="Comma 2 2 2 2" xfId="347"/>
    <cellStyle name="Comma 2 2 2 3" xfId="346"/>
    <cellStyle name="Comma 2 2 2 4" xfId="345"/>
    <cellStyle name="Comma 2 2 3" xfId="143"/>
    <cellStyle name="Comma 2 2 3 2" xfId="344"/>
    <cellStyle name="Comma 2 2 3 3" xfId="343"/>
    <cellStyle name="Comma 2 2 3 4" xfId="342"/>
    <cellStyle name="Comma 2 2 4" xfId="340"/>
    <cellStyle name="Comma 2 2 5" xfId="339"/>
    <cellStyle name="Comma 2 2 6" xfId="601"/>
    <cellStyle name="Comma 2 3" xfId="144"/>
    <cellStyle name="Comma 2 3 2" xfId="602"/>
    <cellStyle name="Comma 2 3 3" xfId="603"/>
    <cellStyle name="Comma 2 3 4" xfId="604"/>
    <cellStyle name="Comma 2 4" xfId="145"/>
    <cellStyle name="Comma 2 4 2" xfId="605"/>
    <cellStyle name="Comma 2 4 3" xfId="606"/>
    <cellStyle name="Comma 2 4 4" xfId="607"/>
    <cellStyle name="Comma 2 5" xfId="146"/>
    <cellStyle name="Comma 2 5 2" xfId="608"/>
    <cellStyle name="Comma 2 5 3" xfId="609"/>
    <cellStyle name="Comma 2 5 4" xfId="610"/>
    <cellStyle name="Comma 2 6" xfId="147"/>
    <cellStyle name="Comma 2 6 2" xfId="611"/>
    <cellStyle name="Comma 2 6 3" xfId="612"/>
    <cellStyle name="Comma 2 6 4" xfId="613"/>
    <cellStyle name="Comma 2 7" xfId="148"/>
    <cellStyle name="Comma 2 7 2" xfId="614"/>
    <cellStyle name="Comma 2 7 3" xfId="615"/>
    <cellStyle name="Comma 2 7 4" xfId="616"/>
    <cellStyle name="Comma 2 8" xfId="149"/>
    <cellStyle name="Comma 2 8 2" xfId="617"/>
    <cellStyle name="Comma 2 8 3" xfId="618"/>
    <cellStyle name="Comma 2 8 4" xfId="619"/>
    <cellStyle name="Comma 2 9" xfId="620"/>
    <cellStyle name="Comma 2_Xl0000002" xfId="150"/>
    <cellStyle name="Comma 22" xfId="151"/>
    <cellStyle name="Comma 3" xfId="152"/>
    <cellStyle name="Comma 3 2" xfId="153"/>
    <cellStyle name="Comma 3 2 2" xfId="621"/>
    <cellStyle name="Comma 3 3" xfId="154"/>
    <cellStyle name="Comma 3 4" xfId="622"/>
    <cellStyle name="Comma 3 5" xfId="623"/>
    <cellStyle name="Comma 4" xfId="155"/>
    <cellStyle name="Comma 4 2" xfId="156"/>
    <cellStyle name="Comma 5" xfId="157"/>
    <cellStyle name="Comma 5 2" xfId="624"/>
    <cellStyle name="Comma 5 3" xfId="625"/>
    <cellStyle name="Comma 5 4" xfId="626"/>
    <cellStyle name="Comma 6" xfId="158"/>
    <cellStyle name="Comma 7" xfId="159"/>
    <cellStyle name="Comma 8" xfId="160"/>
    <cellStyle name="Comma 9" xfId="161"/>
    <cellStyle name="Comma 9 2" xfId="627"/>
    <cellStyle name="Comma 9 3" xfId="628"/>
    <cellStyle name="Comma 9 4" xfId="629"/>
    <cellStyle name="Comma_Final accou by farrukh PCMF" xfId="162"/>
    <cellStyle name="CompanyName" xfId="163"/>
    <cellStyle name="Component" xfId="164"/>
    <cellStyle name="Copied" xfId="165"/>
    <cellStyle name="Currency 2" xfId="166"/>
    <cellStyle name="Currency 2 2" xfId="630"/>
    <cellStyle name="Currency 2 3" xfId="631"/>
    <cellStyle name="Currency 2 4" xfId="632"/>
    <cellStyle name="Dash" xfId="167"/>
    <cellStyle name="Description" xfId="168"/>
    <cellStyle name="Dollar" xfId="169"/>
    <cellStyle name="Entered" xfId="170"/>
    <cellStyle name="Euro" xfId="171"/>
    <cellStyle name="Euro 2" xfId="633"/>
    <cellStyle name="Euro 3" xfId="634"/>
    <cellStyle name="Euro 4" xfId="635"/>
    <cellStyle name="Explanatory Text" xfId="172" builtinId="53" customBuiltin="1"/>
    <cellStyle name="Explanatory Text 2" xfId="173"/>
    <cellStyle name="Explanatory Text 3" xfId="174"/>
    <cellStyle name="Explanatory Text 4" xfId="636"/>
    <cellStyle name="Feature" xfId="175"/>
    <cellStyle name="Fixed" xfId="176"/>
    <cellStyle name="Fixed 2" xfId="637"/>
    <cellStyle name="Fixed 3" xfId="638"/>
    <cellStyle name="Fixed 4" xfId="639"/>
    <cellStyle name="Fixed_5.2" xfId="640"/>
    <cellStyle name="Good" xfId="177" builtinId="26" customBuiltin="1"/>
    <cellStyle name="Good 2" xfId="178"/>
    <cellStyle name="Good 3" xfId="179"/>
    <cellStyle name="Good 4" xfId="641"/>
    <cellStyle name="Grey" xfId="180"/>
    <cellStyle name="Header1" xfId="181"/>
    <cellStyle name="Header2" xfId="182"/>
    <cellStyle name="Heading 1" xfId="183" builtinId="16" customBuiltin="1"/>
    <cellStyle name="Heading 1 2" xfId="184"/>
    <cellStyle name="Heading 1 3" xfId="185"/>
    <cellStyle name="Heading 1 4" xfId="642"/>
    <cellStyle name="Heading 2" xfId="186" builtinId="17" customBuiltin="1"/>
    <cellStyle name="Heading 2 2" xfId="187"/>
    <cellStyle name="Heading 2 3" xfId="188"/>
    <cellStyle name="Heading 2 4" xfId="643"/>
    <cellStyle name="Heading 3" xfId="189" builtinId="18" customBuiltin="1"/>
    <cellStyle name="Heading 3 2" xfId="190"/>
    <cellStyle name="Heading 3 3" xfId="191"/>
    <cellStyle name="Heading 3 4" xfId="644"/>
    <cellStyle name="Heading 4" xfId="192" builtinId="19" customBuiltin="1"/>
    <cellStyle name="Heading 4 2" xfId="193"/>
    <cellStyle name="Heading 4 3" xfId="194"/>
    <cellStyle name="Heading 4 4" xfId="645"/>
    <cellStyle name="Input" xfId="195" builtinId="20" customBuiltin="1"/>
    <cellStyle name="Input [yellow]" xfId="196"/>
    <cellStyle name="Input 2" xfId="197"/>
    <cellStyle name="Input 3" xfId="198"/>
    <cellStyle name="Input 4" xfId="646"/>
    <cellStyle name="Instructions" xfId="199"/>
    <cellStyle name="Integer" xfId="200"/>
    <cellStyle name="Integer 2" xfId="647"/>
    <cellStyle name="Integer 3" xfId="648"/>
    <cellStyle name="Integer 4" xfId="649"/>
    <cellStyle name="Integer_5.2" xfId="650"/>
    <cellStyle name="Intial cap" xfId="201"/>
    <cellStyle name="Linked Cell" xfId="202" builtinId="24" customBuiltin="1"/>
    <cellStyle name="Linked Cell 2" xfId="203"/>
    <cellStyle name="Linked Cell 2 2" xfId="651"/>
    <cellStyle name="Linked Cell 3" xfId="204"/>
    <cellStyle name="Linked Cell 3 2" xfId="652"/>
    <cellStyle name="Linked Cell 4" xfId="653"/>
    <cellStyle name="Linked Cell 5" xfId="654"/>
    <cellStyle name="Millares [0]_laroux" xfId="205"/>
    <cellStyle name="Millares_laroux" xfId="206"/>
    <cellStyle name="Milliers [0]_mk" xfId="207"/>
    <cellStyle name="Milliers_mk" xfId="208"/>
    <cellStyle name="Monétaire [0]_mk" xfId="209"/>
    <cellStyle name="Monétaire_mk" xfId="210"/>
    <cellStyle name="MOQ" xfId="211"/>
    <cellStyle name="Neutral" xfId="212" builtinId="28" customBuiltin="1"/>
    <cellStyle name="Neutral 2" xfId="213"/>
    <cellStyle name="Neutral 3" xfId="214"/>
    <cellStyle name="Neutral 4" xfId="655"/>
    <cellStyle name="New Markets operations Indicators" xfId="215"/>
    <cellStyle name="Normal" xfId="0" builtinId="0"/>
    <cellStyle name="Normal - Style1" xfId="216"/>
    <cellStyle name="Normal - Style1 2" xfId="656"/>
    <cellStyle name="Normal - Style1 3" xfId="657"/>
    <cellStyle name="Normal - Style1 4" xfId="658"/>
    <cellStyle name="Normal - Style1_5.2" xfId="659"/>
    <cellStyle name="Normal 10" xfId="217"/>
    <cellStyle name="Normal 10 2" xfId="549"/>
    <cellStyle name="Normal 10 2 2" xfId="660"/>
    <cellStyle name="Normal 11" xfId="218"/>
    <cellStyle name="Normal 12" xfId="219"/>
    <cellStyle name="Normal 13" xfId="220"/>
    <cellStyle name="Normal 14" xfId="221"/>
    <cellStyle name="Normal 15" xfId="320"/>
    <cellStyle name="Normal 16" xfId="661"/>
    <cellStyle name="Normal 16 2" xfId="662"/>
    <cellStyle name="Normal 16 3" xfId="663"/>
    <cellStyle name="Normal 16 4" xfId="664"/>
    <cellStyle name="Normal 17" xfId="328"/>
    <cellStyle name="Normal 17 2" xfId="665"/>
    <cellStyle name="Normal 18" xfId="666"/>
    <cellStyle name="Normal 18 2" xfId="814"/>
    <cellStyle name="Normal 19" xfId="667"/>
    <cellStyle name="Normal 2" xfId="222"/>
    <cellStyle name="Normal 2 10" xfId="668"/>
    <cellStyle name="Normal 2 11" xfId="669"/>
    <cellStyle name="Normal 2 12" xfId="670"/>
    <cellStyle name="Normal 2 2" xfId="223"/>
    <cellStyle name="Normal 2 2 10" xfId="671"/>
    <cellStyle name="Normal 2 2 2" xfId="224"/>
    <cellStyle name="Normal 2 2 2 2" xfId="672"/>
    <cellStyle name="Normal 2 2 2 3" xfId="673"/>
    <cellStyle name="Normal 2 2 2 4" xfId="674"/>
    <cellStyle name="Normal 2 2 2_5.2" xfId="675"/>
    <cellStyle name="Normal 2 2 3" xfId="225"/>
    <cellStyle name="Normal 2 2 3 2" xfId="676"/>
    <cellStyle name="Normal 2 2 3 3" xfId="677"/>
    <cellStyle name="Normal 2 2 3 4" xfId="678"/>
    <cellStyle name="Normal 2 2 3_5.2" xfId="679"/>
    <cellStyle name="Normal 2 2 4" xfId="680"/>
    <cellStyle name="Normal 2 2 5" xfId="681"/>
    <cellStyle name="Normal 2 2 6" xfId="682"/>
    <cellStyle name="Normal 2 2 7" xfId="683"/>
    <cellStyle name="Normal 2 2 8" xfId="684"/>
    <cellStyle name="Normal 2 2 9" xfId="685"/>
    <cellStyle name="Normal 2 2_5.2" xfId="686"/>
    <cellStyle name="Normal 2 3" xfId="226"/>
    <cellStyle name="Normal 2 3 2" xfId="687"/>
    <cellStyle name="Normal 2 3 3" xfId="688"/>
    <cellStyle name="Normal 2 3 4" xfId="689"/>
    <cellStyle name="Normal 2 3_5.2" xfId="690"/>
    <cellStyle name="Normal 2 4" xfId="227"/>
    <cellStyle name="Normal 2 4 2" xfId="691"/>
    <cellStyle name="Normal 2 4 3" xfId="692"/>
    <cellStyle name="Normal 2 4 4" xfId="693"/>
    <cellStyle name="Normal 2 4_5.2" xfId="694"/>
    <cellStyle name="Normal 2 5" xfId="228"/>
    <cellStyle name="Normal 2 5 2" xfId="695"/>
    <cellStyle name="Normal 2 5 3" xfId="696"/>
    <cellStyle name="Normal 2 5 4" xfId="697"/>
    <cellStyle name="Normal 2 5_5.2" xfId="698"/>
    <cellStyle name="Normal 2 6" xfId="229"/>
    <cellStyle name="Normal 2 6 2" xfId="699"/>
    <cellStyle name="Normal 2 6 3" xfId="700"/>
    <cellStyle name="Normal 2 6 4" xfId="701"/>
    <cellStyle name="Normal 2 6_5.2" xfId="702"/>
    <cellStyle name="Normal 2 7" xfId="703"/>
    <cellStyle name="Normal 2 8" xfId="704"/>
    <cellStyle name="Normal 2 9" xfId="705"/>
    <cellStyle name="Normal 2_3_After_SW_changes_PIF_accounts_2008" xfId="230"/>
    <cellStyle name="Normal 20" xfId="706"/>
    <cellStyle name="Normal 21" xfId="707"/>
    <cellStyle name="Normal 21 2" xfId="708"/>
    <cellStyle name="Normal 3" xfId="231"/>
    <cellStyle name="Normal 3 2" xfId="232"/>
    <cellStyle name="Normal 3 2 2" xfId="233"/>
    <cellStyle name="Normal 3 2 3" xfId="709"/>
    <cellStyle name="Normal 3 2 4" xfId="710"/>
    <cellStyle name="Normal 3 2_5.2" xfId="711"/>
    <cellStyle name="Normal 3 3" xfId="712"/>
    <cellStyle name="Normal 3 4" xfId="713"/>
    <cellStyle name="Normal 3 5" xfId="714"/>
    <cellStyle name="Normal 3 6" xfId="715"/>
    <cellStyle name="Normal 3 7" xfId="716"/>
    <cellStyle name="Normal 3_31 Dec Accounts 2009-NIUT" xfId="234"/>
    <cellStyle name="Normal 4" xfId="235"/>
    <cellStyle name="Normal 4 2" xfId="236"/>
    <cellStyle name="Normal 4 2 2" xfId="717"/>
    <cellStyle name="Normal 4 2 3" xfId="718"/>
    <cellStyle name="Normal 4 2 4" xfId="719"/>
    <cellStyle name="Normal 4 2_5.2" xfId="720"/>
    <cellStyle name="Normal 4 3" xfId="721"/>
    <cellStyle name="Normal 4 4" xfId="722"/>
    <cellStyle name="Normal 4 5" xfId="723"/>
    <cellStyle name="Normal 4_5.2" xfId="724"/>
    <cellStyle name="Normal 5" xfId="237"/>
    <cellStyle name="Normal 5 10" xfId="725"/>
    <cellStyle name="Normal 5 2" xfId="238"/>
    <cellStyle name="Normal 5 2 2" xfId="726"/>
    <cellStyle name="Normal 5 2 3" xfId="727"/>
    <cellStyle name="Normal 5 2 4" xfId="728"/>
    <cellStyle name="Normal 5 2_5.2" xfId="729"/>
    <cellStyle name="Normal 5 3" xfId="730"/>
    <cellStyle name="Normal 5 4" xfId="731"/>
    <cellStyle name="Normal 5 5" xfId="732"/>
    <cellStyle name="Normal 5 6" xfId="733"/>
    <cellStyle name="Normal 5 7" xfId="734"/>
    <cellStyle name="Normal 5 8" xfId="735"/>
    <cellStyle name="Normal 5 9" xfId="736"/>
    <cellStyle name="Normal 5_31 Dec Accounts 2009-NIUT" xfId="239"/>
    <cellStyle name="Normal 6" xfId="240"/>
    <cellStyle name="Normal 6 2" xfId="241"/>
    <cellStyle name="Normal 6 3" xfId="737"/>
    <cellStyle name="Normal 6 4" xfId="738"/>
    <cellStyle name="Normal 6_5.2" xfId="739"/>
    <cellStyle name="Normal 7" xfId="242"/>
    <cellStyle name="Normal 7 2" xfId="740"/>
    <cellStyle name="Normal 7 3" xfId="741"/>
    <cellStyle name="Normal 7 4" xfId="742"/>
    <cellStyle name="Normal 7_5.2" xfId="743"/>
    <cellStyle name="Normal 8" xfId="243"/>
    <cellStyle name="Normal 8 2" xfId="744"/>
    <cellStyle name="Normal 8 3" xfId="745"/>
    <cellStyle name="Normal 8 4" xfId="746"/>
    <cellStyle name="Normal 8_5.2" xfId="747"/>
    <cellStyle name="Normal 9" xfId="244"/>
    <cellStyle name="Normal_5-1-2010-NIT-EMOF DEC Accounts 2009(F)" xfId="245"/>
    <cellStyle name="Normal_Balanca sheet analysis 01" xfId="246"/>
    <cellStyle name="Normal_Cash Flow for the period" xfId="247"/>
    <cellStyle name="Normal_disclosure investment emof" xfId="815"/>
    <cellStyle name="Normal_Final accou by farrukh PCMF" xfId="248"/>
    <cellStyle name="Normal_Final accou by farrukh PCMF_Accounts 2009-NIUT NON LOC-after RAJ final-signed" xfId="813"/>
    <cellStyle name="Normal_Final_Accounts_2009_NIT GBF  Financial Statements - Septembr 30, 2010 - Draft 1" xfId="324"/>
    <cellStyle name="Normal_Half_Yearly_Accounts_NCF_2006__auditors_" xfId="249"/>
    <cellStyle name="Normal_Half_Yearly_Accounts_NCF_2006__auditors_ 2" xfId="816"/>
    <cellStyle name="Normal_NIT GBF  Financial Statements - HY 09 SALMAN REVIEWED" xfId="323"/>
    <cellStyle name="Normal_NIT GBF  Financial Statements - HY 09 SALMAN REVIEWED_NIT - GBF after naeem changes" xfId="325"/>
    <cellStyle name="Normal_NIT GBF  Financial Statements - HY 09 SALMAN REVIEWED_NIT GBF  Financial Statements - Septembr 30, 2010 - Draft 1" xfId="326"/>
    <cellStyle name="Normal_NIT GBF  Financial Statements - HY 09 SALMAN REVIEWED_NIT GBF - FS - Dec 31, 2010 - Income" xfId="322"/>
    <cellStyle name="Normal_NIT-EMOF SEP Accounts 2009" xfId="329"/>
    <cellStyle name="Normal_PIF may account 3rd draft" xfId="250"/>
    <cellStyle name="Normal_Portfolio" xfId="251"/>
    <cellStyle name="Normal_Worksheet in   PGF 2005 final" xfId="252"/>
    <cellStyle name="Normal_Worksheet in   PGF 2005 final 2" xfId="331"/>
    <cellStyle name="Normal_Worksheet in   PGF 2005 final_Accounts 2009-NIUT NON LOC-after RAJ final-signed" xfId="253"/>
    <cellStyle name="Normal_Worksheet in   PGF 2005 final_Accounts 2009-NIUT NON LOC-after RAJ final-signed 2" xfId="575"/>
    <cellStyle name="Normal_Worksheet in   PGF 2005 final_Accounts 2009-NIUT NON LOC-after RAJ final-signed_Accounts(31Dec2010)-SEF(for client)" xfId="254"/>
    <cellStyle name="Note" xfId="255" builtinId="10" customBuiltin="1"/>
    <cellStyle name="Note 2" xfId="256"/>
    <cellStyle name="Note 2 2" xfId="748"/>
    <cellStyle name="Note 2 3" xfId="749"/>
    <cellStyle name="Note 2 4" xfId="750"/>
    <cellStyle name="Note 3" xfId="257"/>
    <cellStyle name="Note 3 2" xfId="751"/>
    <cellStyle name="Note 3 3" xfId="752"/>
    <cellStyle name="Note 3 4" xfId="753"/>
    <cellStyle name="Note 4" xfId="754"/>
    <cellStyle name="Note 5" xfId="755"/>
    <cellStyle name="Note 6" xfId="756"/>
    <cellStyle name="Option" xfId="258"/>
    <cellStyle name="Output" xfId="259" builtinId="21" customBuiltin="1"/>
    <cellStyle name="Output 2" xfId="260"/>
    <cellStyle name="Output 3" xfId="261"/>
    <cellStyle name="Output 4" xfId="757"/>
    <cellStyle name="OUTPUT AMOUNTS" xfId="262"/>
    <cellStyle name="Output Amounts 2" xfId="263"/>
    <cellStyle name="Output Amounts_DOM Balanced 24 Jan 2008" xfId="264"/>
    <cellStyle name="OUTPUT COLUMN HEADINGS" xfId="265"/>
    <cellStyle name="Output Column Headings 2" xfId="266"/>
    <cellStyle name="Output Column Headings_KP_-_ANNUAL_ACCOUNTS EPZ" xfId="267"/>
    <cellStyle name="OUTPUT LINE ITEMS" xfId="268"/>
    <cellStyle name="Output Line Items 2" xfId="269"/>
    <cellStyle name="Output Line Items_DOM Balanced 24 Jan 2008" xfId="270"/>
    <cellStyle name="OUTPUT REPORT HEADING" xfId="271"/>
    <cellStyle name="Output Report Heading 2" xfId="272"/>
    <cellStyle name="Output Report Heading_KP_-_ANNUAL_ACCOUNTS EPZ" xfId="273"/>
    <cellStyle name="OUTPUT REPORT TITLE" xfId="274"/>
    <cellStyle name="Output Report Title 2" xfId="275"/>
    <cellStyle name="Output Report Title_KP_-_ANNUAL_ACCOUNTS EPZ" xfId="276"/>
    <cellStyle name="Percent" xfId="277" builtinId="5"/>
    <cellStyle name="Percent [2]" xfId="278"/>
    <cellStyle name="Percent [2] 2" xfId="758"/>
    <cellStyle name="Percent [2] 3" xfId="759"/>
    <cellStyle name="Percent [2] 4" xfId="760"/>
    <cellStyle name="Percent 2" xfId="279"/>
    <cellStyle name="Percent 2 10" xfId="761"/>
    <cellStyle name="Percent 2 2" xfId="280"/>
    <cellStyle name="Percent 2 2 2" xfId="281"/>
    <cellStyle name="Percent 2 2 2 2" xfId="762"/>
    <cellStyle name="Percent 2 2 2 3" xfId="763"/>
    <cellStyle name="Percent 2 2 2 4" xfId="764"/>
    <cellStyle name="Percent 2 2 3" xfId="282"/>
    <cellStyle name="Percent 2 2 3 2" xfId="765"/>
    <cellStyle name="Percent 2 2 3 3" xfId="766"/>
    <cellStyle name="Percent 2 2 3 4" xfId="767"/>
    <cellStyle name="Percent 2 2 4" xfId="768"/>
    <cellStyle name="Percent 2 2 5" xfId="769"/>
    <cellStyle name="Percent 2 2 6" xfId="770"/>
    <cellStyle name="Percent 2 3" xfId="283"/>
    <cellStyle name="Percent 2 3 2" xfId="771"/>
    <cellStyle name="Percent 2 3 3" xfId="772"/>
    <cellStyle name="Percent 2 3 4" xfId="773"/>
    <cellStyle name="Percent 2 4" xfId="284"/>
    <cellStyle name="Percent 2 4 2" xfId="774"/>
    <cellStyle name="Percent 2 4 3" xfId="775"/>
    <cellStyle name="Percent 2 4 4" xfId="776"/>
    <cellStyle name="Percent 2 5" xfId="285"/>
    <cellStyle name="Percent 2 5 2" xfId="777"/>
    <cellStyle name="Percent 2 5 3" xfId="778"/>
    <cellStyle name="Percent 2 5 4" xfId="779"/>
    <cellStyle name="Percent 2 6" xfId="286"/>
    <cellStyle name="Percent 2 6 2" xfId="780"/>
    <cellStyle name="Percent 2 6 3" xfId="781"/>
    <cellStyle name="Percent 2 6 4" xfId="782"/>
    <cellStyle name="Percent 2 7" xfId="287"/>
    <cellStyle name="Percent 2 7 2" xfId="783"/>
    <cellStyle name="Percent 2 7 3" xfId="784"/>
    <cellStyle name="Percent 2 7 4" xfId="785"/>
    <cellStyle name="Percent 2 8" xfId="786"/>
    <cellStyle name="Percent 2 9" xfId="787"/>
    <cellStyle name="Percent 3" xfId="288"/>
    <cellStyle name="Percent 3 2" xfId="788"/>
    <cellStyle name="Percent 3 3" xfId="789"/>
    <cellStyle name="Percent 3 4" xfId="790"/>
    <cellStyle name="Percent 4" xfId="289"/>
    <cellStyle name="Percent 4 2" xfId="791"/>
    <cellStyle name="Percent 4 3" xfId="792"/>
    <cellStyle name="Percent 4 4" xfId="793"/>
    <cellStyle name="Percent 5" xfId="290"/>
    <cellStyle name="Percent 5 2" xfId="794"/>
    <cellStyle name="Percent 5 3" xfId="795"/>
    <cellStyle name="Percent 5 4" xfId="796"/>
    <cellStyle name="Percent 6" xfId="291"/>
    <cellStyle name="Percent 6 2" xfId="797"/>
    <cellStyle name="Percent 6 3" xfId="798"/>
    <cellStyle name="Percent 7" xfId="799"/>
    <cellStyle name="Percent 8" xfId="800"/>
    <cellStyle name="Percent 9" xfId="801"/>
    <cellStyle name="Percent 9 2" xfId="802"/>
    <cellStyle name="Pivot Style Medium 13" xfId="292"/>
    <cellStyle name="Pivot Style Medium 13 2" xfId="803"/>
    <cellStyle name="Pivot Style Medium 13 3" xfId="804"/>
    <cellStyle name="Pivot Style Medium 13 4" xfId="805"/>
    <cellStyle name="PSChar" xfId="293"/>
    <cellStyle name="RevList" xfId="294"/>
    <cellStyle name="ri_Category 30-06-07_4" xfId="295"/>
    <cellStyle name="SAPBEXstdItem" xfId="296"/>
    <cellStyle name="Style 1" xfId="297"/>
    <cellStyle name="Style 1 2" xfId="806"/>
    <cellStyle name="Style 1 3" xfId="807"/>
    <cellStyle name="Style 1 4" xfId="808"/>
    <cellStyle name="Style 1_5.2" xfId="809"/>
    <cellStyle name="Sub-group Hdg" xfId="298"/>
    <cellStyle name="Sub-heading" xfId="299"/>
    <cellStyle name="Subtotal" xfId="300"/>
    <cellStyle name="Title" xfId="301" builtinId="15" customBuiltin="1"/>
    <cellStyle name="Title 2" xfId="302"/>
    <cellStyle name="Title 3" xfId="303"/>
    <cellStyle name="Title 4" xfId="810"/>
    <cellStyle name="Total" xfId="304" builtinId="25" customBuiltin="1"/>
    <cellStyle name="Total 2" xfId="305"/>
    <cellStyle name="Total 3" xfId="306"/>
    <cellStyle name="Total 4" xfId="811"/>
    <cellStyle name="Tusental (0)_pldt" xfId="307"/>
    <cellStyle name="Tusental_pldt" xfId="308"/>
    <cellStyle name="Value" xfId="309"/>
    <cellStyle name="Valuta (0)_pldt" xfId="310"/>
    <cellStyle name="Valuta_pldt" xfId="311"/>
    <cellStyle name="Warning Text" xfId="312" builtinId="11" customBuiltin="1"/>
    <cellStyle name="Warning Text 2" xfId="313"/>
    <cellStyle name="Warning Text 3" xfId="314"/>
    <cellStyle name="Warning Text 4" xfId="812"/>
    <cellStyle name="桁区切り [0.00]_RESULTS" xfId="315"/>
    <cellStyle name="桁区切り_RESULTS" xfId="316"/>
    <cellStyle name="標準_RESULTS" xfId="317"/>
    <cellStyle name="通貨 [0.00]_RESULTS" xfId="318"/>
    <cellStyle name="通貨_RESULTS" xfId="3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61"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361950</xdr:colOff>
      <xdr:row>35</xdr:row>
      <xdr:rowOff>19050</xdr:rowOff>
    </xdr:to>
    <xdr:sp macro="" textlink="">
      <xdr:nvSpPr>
        <xdr:cNvPr id="2" name="AutoShape 1"/>
        <xdr:cNvSpPr>
          <a:spLocks noChangeArrowheads="1"/>
        </xdr:cNvSpPr>
      </xdr:nvSpPr>
      <xdr:spPr bwMode="auto">
        <a:xfrm>
          <a:off x="428625" y="2076450"/>
          <a:ext cx="6105525" cy="3781425"/>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State Enterprise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quarter ended</a:t>
          </a:r>
        </a:p>
        <a:p>
          <a:pPr algn="ctr" rtl="0">
            <a:defRPr sz="1000"/>
          </a:pPr>
          <a:r>
            <a:rPr lang="en-US" sz="3200" b="0" i="0" strike="noStrike">
              <a:solidFill>
                <a:srgbClr val="000000"/>
              </a:solidFill>
              <a:latin typeface="ChevaraOutline"/>
            </a:rPr>
            <a:t>30</a:t>
          </a:r>
          <a:r>
            <a:rPr lang="en-US" sz="3200" b="0" i="0" strike="noStrike" baseline="0">
              <a:solidFill>
                <a:srgbClr val="000000"/>
              </a:solidFill>
              <a:latin typeface="ChevaraOutline"/>
            </a:rPr>
            <a:t> September</a:t>
          </a:r>
          <a:r>
            <a:rPr lang="en-US" sz="3200" b="0" i="0" strike="noStrike">
              <a:solidFill>
                <a:srgbClr val="000000"/>
              </a:solidFill>
              <a:latin typeface="ChevaraOutline"/>
            </a:rPr>
            <a:t> 2015</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352425"/>
          <a:ext cx="15621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18</xdr:row>
      <xdr:rowOff>0</xdr:rowOff>
    </xdr:from>
    <xdr:to>
      <xdr:col>4</xdr:col>
      <xdr:colOff>0</xdr:colOff>
      <xdr:row>18</xdr:row>
      <xdr:rowOff>0</xdr:rowOff>
    </xdr:to>
    <xdr:sp macro="" textlink="">
      <xdr:nvSpPr>
        <xdr:cNvPr id="25600" name="Text Box 1"/>
        <xdr:cNvSpPr txBox="1">
          <a:spLocks noChangeArrowheads="1"/>
        </xdr:cNvSpPr>
      </xdr:nvSpPr>
      <xdr:spPr bwMode="auto">
        <a:xfrm>
          <a:off x="409575" y="1066800"/>
          <a:ext cx="38576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1"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2"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18</xdr:row>
      <xdr:rowOff>0</xdr:rowOff>
    </xdr:from>
    <xdr:to>
      <xdr:col>4</xdr:col>
      <xdr:colOff>0</xdr:colOff>
      <xdr:row>18</xdr:row>
      <xdr:rowOff>0</xdr:rowOff>
    </xdr:to>
    <xdr:sp macro="" textlink="">
      <xdr:nvSpPr>
        <xdr:cNvPr id="25603" name="Text Box 1"/>
        <xdr:cNvSpPr txBox="1">
          <a:spLocks noChangeArrowheads="1"/>
        </xdr:cNvSpPr>
      </xdr:nvSpPr>
      <xdr:spPr bwMode="auto">
        <a:xfrm>
          <a:off x="409575" y="1066800"/>
          <a:ext cx="38576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18</xdr:row>
      <xdr:rowOff>0</xdr:rowOff>
    </xdr:from>
    <xdr:to>
      <xdr:col>7</xdr:col>
      <xdr:colOff>819150</xdr:colOff>
      <xdr:row>18</xdr:row>
      <xdr:rowOff>0</xdr:rowOff>
    </xdr:to>
    <xdr:sp macro="" textlink="">
      <xdr:nvSpPr>
        <xdr:cNvPr id="256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4</xdr:col>
      <xdr:colOff>0</xdr:colOff>
      <xdr:row>6</xdr:row>
      <xdr:rowOff>0</xdr:rowOff>
    </xdr:to>
    <xdr:sp macro="" textlink="">
      <xdr:nvSpPr>
        <xdr:cNvPr id="8" name="Text Box 1"/>
        <xdr:cNvSpPr txBox="1">
          <a:spLocks noChangeArrowheads="1"/>
        </xdr:cNvSpPr>
      </xdr:nvSpPr>
      <xdr:spPr bwMode="auto">
        <a:xfrm>
          <a:off x="409575" y="1038225"/>
          <a:ext cx="385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9" name="Text Box 2"/>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0" name="Text Box 3"/>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4</xdr:col>
      <xdr:colOff>0</xdr:colOff>
      <xdr:row>6</xdr:row>
      <xdr:rowOff>0</xdr:rowOff>
    </xdr:to>
    <xdr:sp macro="" textlink="">
      <xdr:nvSpPr>
        <xdr:cNvPr id="11" name="Text Box 1"/>
        <xdr:cNvSpPr txBox="1">
          <a:spLocks noChangeArrowheads="1"/>
        </xdr:cNvSpPr>
      </xdr:nvSpPr>
      <xdr:spPr bwMode="auto">
        <a:xfrm>
          <a:off x="409575" y="1038225"/>
          <a:ext cx="3857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2" name="Text Box 2"/>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6</xdr:row>
      <xdr:rowOff>0</xdr:rowOff>
    </xdr:from>
    <xdr:to>
      <xdr:col>7</xdr:col>
      <xdr:colOff>819150</xdr:colOff>
      <xdr:row>6</xdr:row>
      <xdr:rowOff>0</xdr:rowOff>
    </xdr:to>
    <xdr:sp macro="" textlink="">
      <xdr:nvSpPr>
        <xdr:cNvPr id="13" name="Text Box 3"/>
        <xdr:cNvSpPr txBox="1">
          <a:spLocks noChangeArrowheads="1"/>
        </xdr:cNvSpPr>
      </xdr:nvSpPr>
      <xdr:spPr bwMode="auto">
        <a:xfrm>
          <a:off x="409575" y="1038225"/>
          <a:ext cx="5991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nal%20Working/Accounts/MarchAccounts%20NIT-SEF.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l%20Working/Accounts/FS%20-%20provided%20by%20Cli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nal%20Working/Accounts/NIT%20GBF%20HY%202011%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ow r="132">
          <cell r="C132" t="str">
            <v>TOTAL RECOVERY OF STUCK-UP ADVANCES REPORT</v>
          </cell>
        </row>
      </sheetData>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FP"/>
      <sheetName val="Income Statement"/>
      <sheetName val="Statement of CI"/>
      <sheetName val="Distribution "/>
      <sheetName val="Movement "/>
      <sheetName val="Cash Flow"/>
      <sheetName val="CASH FLOW WORKIN"/>
      <sheetName val="Cash flow working"/>
      <sheetName val="Cash flow working (2)"/>
      <sheetName val="1 - 3.10"/>
      <sheetName val="3.11 - 5.2"/>
      <sheetName val="11 - 14"/>
      <sheetName val="Pledged shares working"/>
      <sheetName val="Trial balance"/>
      <sheetName val="NAV"/>
      <sheetName val="PL"/>
      <sheetName val="Sheet3"/>
      <sheetName val="Adjustment"/>
      <sheetName val="Distribution Working"/>
      <sheetName val="TB"/>
      <sheetName val="Set-Up"/>
      <sheetName val="maturities &amp; yield risk portion"/>
      <sheetName val="preliminary exp maturity"/>
      <sheetName val="inv disclosure client"/>
      <sheetName val="inv disclosure cost"/>
      <sheetName val="Note 5 cost"/>
      <sheetName val="preliminary exp maturity (2)"/>
    </sheetNames>
    <sheetDataSet>
      <sheetData sheetId="0" refreshError="1">
        <row r="1">
          <cell r="A1" t="str">
            <v>NIT - STATE ENTERPRISE FUND</v>
          </cell>
        </row>
      </sheetData>
      <sheetData sheetId="1" refreshError="1">
        <row r="1">
          <cell r="A1" t="str">
            <v>NIT - STATE ENTERPRISE FUND</v>
          </cell>
        </row>
        <row r="36">
          <cell r="A36" t="str">
            <v>Net income for the period after taxation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Distribution Working"/>
      <sheetName val="TB Mapping"/>
      <sheetName val="Element"/>
      <sheetName val="TB"/>
      <sheetName val="BS"/>
      <sheetName val="P&amp;L"/>
      <sheetName val="Statement of CI"/>
      <sheetName val="UHF"/>
      <sheetName val="Distribution "/>
      <sheetName val="Cash Flow (2)"/>
      <sheetName val="cash flow"/>
      <sheetName val="1 - 3.10"/>
      <sheetName val="3.11 - 5.2"/>
      <sheetName val="11 - 14"/>
      <sheetName val="Avfunits"/>
      <sheetName val="Qtr CF"/>
      <sheetName val="cash flow working"/>
      <sheetName val="W PnL"/>
      <sheetName val="W UHF"/>
    </sheetNames>
    <sheetDataSet>
      <sheetData sheetId="0"/>
      <sheetData sheetId="1">
        <row r="36">
          <cell r="C36">
            <v>3850111.1641999995</v>
          </cell>
          <cell r="E36">
            <v>335251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sheetName val="Income-Statement "/>
      <sheetName val="IS"/>
      <sheetName val="Statement of CI"/>
      <sheetName val="CI"/>
      <sheetName val="Distribution"/>
      <sheetName val="D"/>
      <sheetName val="UHF statement"/>
      <sheetName val="UHF working"/>
      <sheetName val="Cash Flow"/>
      <sheetName val="CS"/>
      <sheetName val="Cashflow working"/>
      <sheetName val="tb"/>
      <sheetName val="Note 1-3"/>
      <sheetName val="Note 3.1"/>
      <sheetName val="Note 4 - 8"/>
      <sheetName val="RP"/>
      <sheetName val="W.A.EPU"/>
      <sheetName val="SEPT QTR"/>
    </sheetNames>
    <sheetDataSet>
      <sheetData sheetId="0">
        <row r="1">
          <cell r="A1" t="str">
            <v>NIT - GOVERNMENT BOND FUND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9" t="str">
            <v>CASH FLOWS FROM OPERATING ACTIVITIES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
  <sheetViews>
    <sheetView view="pageBreakPreview" topLeftCell="A10" zoomScale="60" zoomScaleNormal="100" workbookViewId="0">
      <selection activeCell="J67" sqref="A1:XFD1048576"/>
    </sheetView>
  </sheetViews>
  <sheetFormatPr defaultRowHeight="12.75"/>
  <cols>
    <col min="1" max="16384" width="9" style="602"/>
  </cols>
  <sheetData>
    <row r="34" ht="26.25" customHeight="1"/>
  </sheetData>
  <pageMargins left="0.7" right="0.7" top="0.75" bottom="0.75" header="0.3" footer="0.3"/>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H57"/>
  <sheetViews>
    <sheetView view="pageBreakPreview" topLeftCell="C27" zoomScaleSheetLayoutView="100" workbookViewId="0">
      <selection activeCell="C58" sqref="A58:XFD68"/>
    </sheetView>
  </sheetViews>
  <sheetFormatPr defaultRowHeight="12"/>
  <cols>
    <col min="1" max="1" width="5.125" style="3" customWidth="1"/>
    <col min="2" max="2" width="3.625" style="3" customWidth="1"/>
    <col min="3" max="3" width="41.625" style="3" customWidth="1"/>
    <col min="4" max="4" width="5.625" style="3" customWidth="1"/>
    <col min="5" max="5" width="5.625" style="6" customWidth="1"/>
    <col min="6" max="6" width="10.375" style="7" customWidth="1"/>
    <col min="7" max="7" width="1.625" style="3" customWidth="1"/>
    <col min="8" max="8" width="10.375" style="3" customWidth="1"/>
    <col min="9" max="16384" width="9" style="3"/>
  </cols>
  <sheetData>
    <row r="1" spans="1:8">
      <c r="A1" s="1" t="s">
        <v>115</v>
      </c>
      <c r="B1" s="2"/>
      <c r="C1" s="2"/>
      <c r="D1" s="2"/>
      <c r="E1" s="2"/>
      <c r="F1" s="2"/>
      <c r="G1" s="2"/>
      <c r="H1" s="2"/>
    </row>
    <row r="2" spans="1:8">
      <c r="A2" s="2" t="s">
        <v>252</v>
      </c>
      <c r="B2" s="2"/>
      <c r="C2" s="2"/>
      <c r="D2" s="2"/>
      <c r="E2" s="2"/>
      <c r="F2" s="2"/>
      <c r="G2" s="2"/>
      <c r="H2" s="2"/>
    </row>
    <row r="3" spans="1:8">
      <c r="A3" s="2" t="s">
        <v>442</v>
      </c>
      <c r="B3" s="2"/>
      <c r="C3" s="2"/>
      <c r="D3" s="2"/>
      <c r="E3" s="2"/>
      <c r="F3" s="2"/>
      <c r="G3" s="2"/>
      <c r="H3" s="2"/>
    </row>
    <row r="4" spans="1:8">
      <c r="A4" s="2"/>
      <c r="B4" s="2"/>
      <c r="C4" s="2"/>
      <c r="D4" s="2"/>
      <c r="E4" s="2"/>
      <c r="F4" s="2"/>
      <c r="G4" s="2"/>
      <c r="H4" s="2"/>
    </row>
    <row r="5" spans="1:8" ht="24">
      <c r="A5" s="2"/>
      <c r="B5" s="2"/>
      <c r="C5" s="2"/>
      <c r="D5" s="2"/>
      <c r="E5" s="497" t="s">
        <v>116</v>
      </c>
      <c r="F5" s="571" t="s">
        <v>386</v>
      </c>
      <c r="G5" s="628"/>
      <c r="H5" s="634" t="s">
        <v>387</v>
      </c>
    </row>
    <row r="6" spans="1:8">
      <c r="F6" s="572" t="s">
        <v>249</v>
      </c>
      <c r="G6" s="515"/>
      <c r="H6" s="572" t="s">
        <v>250</v>
      </c>
    </row>
    <row r="7" spans="1:8">
      <c r="E7" s="3"/>
      <c r="F7" s="695" t="s">
        <v>92</v>
      </c>
      <c r="G7" s="695"/>
      <c r="H7" s="695"/>
    </row>
    <row r="8" spans="1:8">
      <c r="A8" s="5" t="s">
        <v>118</v>
      </c>
      <c r="B8" s="5"/>
      <c r="C8" s="5"/>
      <c r="D8" s="5"/>
      <c r="H8" s="8"/>
    </row>
    <row r="9" spans="1:8" ht="8.1" customHeight="1">
      <c r="A9" s="5"/>
      <c r="B9" s="5"/>
      <c r="C9" s="5"/>
      <c r="D9" s="5"/>
      <c r="H9" s="8"/>
    </row>
    <row r="10" spans="1:8">
      <c r="A10" s="9" t="s">
        <v>119</v>
      </c>
      <c r="B10" s="10"/>
      <c r="C10" s="10"/>
      <c r="D10" s="10"/>
      <c r="E10" s="11"/>
      <c r="F10" s="12">
        <v>98161</v>
      </c>
      <c r="G10" s="13"/>
      <c r="H10" s="258">
        <v>47466</v>
      </c>
    </row>
    <row r="11" spans="1:8">
      <c r="A11" s="9" t="s">
        <v>120</v>
      </c>
      <c r="B11" s="10"/>
      <c r="C11" s="10"/>
      <c r="D11" s="10"/>
      <c r="E11" s="11">
        <v>3</v>
      </c>
      <c r="F11" s="14">
        <v>2331676</v>
      </c>
      <c r="G11" s="7"/>
      <c r="H11" s="259">
        <v>2922545</v>
      </c>
    </row>
    <row r="12" spans="1:8" ht="12.75" customHeight="1">
      <c r="A12" s="9" t="s">
        <v>121</v>
      </c>
      <c r="B12" s="10"/>
      <c r="C12" s="10"/>
      <c r="D12" s="10"/>
      <c r="E12" s="15">
        <v>4</v>
      </c>
      <c r="F12" s="14">
        <v>6984</v>
      </c>
      <c r="G12" s="7"/>
      <c r="H12" s="259">
        <v>15793</v>
      </c>
    </row>
    <row r="13" spans="1:8">
      <c r="A13" s="9" t="s">
        <v>297</v>
      </c>
      <c r="B13" s="10"/>
      <c r="C13" s="10"/>
      <c r="D13" s="10"/>
      <c r="E13" s="11"/>
      <c r="F13" s="16">
        <v>0</v>
      </c>
      <c r="G13" s="7"/>
      <c r="H13" s="260">
        <v>37343</v>
      </c>
    </row>
    <row r="14" spans="1:8" ht="8.1" customHeight="1">
      <c r="A14" s="9"/>
      <c r="B14" s="10"/>
      <c r="C14" s="10"/>
      <c r="D14" s="10"/>
      <c r="E14" s="15"/>
      <c r="F14" s="13"/>
      <c r="G14" s="7"/>
      <c r="H14" s="49"/>
    </row>
    <row r="15" spans="1:8">
      <c r="A15" s="5" t="s">
        <v>122</v>
      </c>
      <c r="B15" s="5"/>
      <c r="C15" s="5"/>
      <c r="D15" s="5"/>
      <c r="E15" s="11"/>
      <c r="F15" s="7">
        <v>2436821</v>
      </c>
      <c r="G15" s="7"/>
      <c r="H15" s="7">
        <v>3023147</v>
      </c>
    </row>
    <row r="16" spans="1:8">
      <c r="C16" s="277"/>
      <c r="E16" s="17"/>
      <c r="F16" s="18"/>
      <c r="G16" s="7"/>
      <c r="H16" s="7"/>
    </row>
    <row r="17" spans="1:8">
      <c r="A17" s="5" t="s">
        <v>123</v>
      </c>
      <c r="B17" s="5"/>
      <c r="C17" s="5"/>
      <c r="D17" s="5"/>
      <c r="E17" s="17"/>
      <c r="F17" s="18"/>
      <c r="G17" s="7"/>
      <c r="H17" s="7"/>
    </row>
    <row r="18" spans="1:8" ht="8.1" customHeight="1">
      <c r="A18" s="5"/>
      <c r="B18" s="5"/>
      <c r="C18" s="5"/>
      <c r="D18" s="5"/>
      <c r="E18" s="17"/>
      <c r="F18" s="18"/>
      <c r="G18" s="7"/>
      <c r="H18" s="7"/>
    </row>
    <row r="19" spans="1:8">
      <c r="A19" s="9" t="s">
        <v>124</v>
      </c>
      <c r="B19" s="10"/>
      <c r="C19" s="10"/>
      <c r="D19" s="10"/>
      <c r="E19" s="15"/>
      <c r="F19" s="12">
        <v>4082</v>
      </c>
      <c r="G19" s="13"/>
      <c r="H19" s="258">
        <v>5939</v>
      </c>
    </row>
    <row r="20" spans="1:8">
      <c r="A20" s="9" t="s">
        <v>125</v>
      </c>
      <c r="B20" s="10"/>
      <c r="C20" s="10"/>
      <c r="D20" s="10"/>
      <c r="E20" s="15"/>
      <c r="F20" s="14">
        <v>77</v>
      </c>
      <c r="G20" s="13"/>
      <c r="H20" s="259">
        <v>99</v>
      </c>
    </row>
    <row r="21" spans="1:8">
      <c r="A21" s="9" t="s">
        <v>126</v>
      </c>
      <c r="B21" s="10"/>
      <c r="C21" s="10"/>
      <c r="D21" s="10"/>
      <c r="E21" s="15"/>
      <c r="F21" s="14">
        <v>572</v>
      </c>
      <c r="G21" s="13"/>
      <c r="H21" s="259">
        <v>3734</v>
      </c>
    </row>
    <row r="22" spans="1:8" hidden="1">
      <c r="A22" s="9" t="s">
        <v>323</v>
      </c>
      <c r="B22" s="10"/>
      <c r="C22" s="10"/>
      <c r="D22" s="10"/>
      <c r="E22" s="15"/>
      <c r="F22" s="14">
        <v>0</v>
      </c>
      <c r="G22" s="13"/>
      <c r="H22" s="259">
        <v>0</v>
      </c>
    </row>
    <row r="23" spans="1:8" hidden="1">
      <c r="A23" s="9" t="s">
        <v>344</v>
      </c>
      <c r="B23" s="10"/>
      <c r="C23" s="10"/>
      <c r="D23" s="10"/>
      <c r="E23" s="15"/>
      <c r="F23" s="14">
        <v>0</v>
      </c>
      <c r="G23" s="13"/>
      <c r="H23" s="259">
        <v>0</v>
      </c>
    </row>
    <row r="24" spans="1:8" hidden="1">
      <c r="A24" s="9" t="s">
        <v>109</v>
      </c>
      <c r="B24" s="10"/>
      <c r="C24" s="10"/>
      <c r="D24" s="10"/>
      <c r="E24" s="15"/>
      <c r="F24" s="606">
        <v>0</v>
      </c>
      <c r="G24" s="13"/>
      <c r="H24" s="259">
        <v>0</v>
      </c>
    </row>
    <row r="25" spans="1:8">
      <c r="A25" s="9" t="s">
        <v>127</v>
      </c>
      <c r="B25" s="10"/>
      <c r="C25" s="10"/>
      <c r="D25" s="10"/>
      <c r="E25" s="15">
        <v>5</v>
      </c>
      <c r="F25" s="16">
        <v>445432</v>
      </c>
      <c r="G25" s="13"/>
      <c r="H25" s="260">
        <v>443750</v>
      </c>
    </row>
    <row r="26" spans="1:8">
      <c r="A26" s="19" t="s">
        <v>128</v>
      </c>
      <c r="B26" s="5"/>
      <c r="C26" s="5"/>
      <c r="D26" s="5"/>
      <c r="E26" s="17"/>
      <c r="F26" s="7">
        <v>450163</v>
      </c>
      <c r="G26" s="7"/>
      <c r="H26" s="7">
        <v>453522</v>
      </c>
    </row>
    <row r="27" spans="1:8">
      <c r="A27" s="19"/>
      <c r="B27" s="5"/>
      <c r="C27" s="5"/>
      <c r="D27" s="5"/>
      <c r="E27" s="17"/>
      <c r="G27" s="7"/>
      <c r="H27" s="7"/>
    </row>
    <row r="28" spans="1:8" ht="12.75" thickBot="1">
      <c r="A28" s="19" t="s">
        <v>129</v>
      </c>
      <c r="B28" s="5"/>
      <c r="C28" s="5"/>
      <c r="D28" s="5"/>
      <c r="E28" s="17"/>
      <c r="F28" s="20">
        <v>1986658</v>
      </c>
      <c r="G28" s="7"/>
      <c r="H28" s="20">
        <v>2569625</v>
      </c>
    </row>
    <row r="29" spans="1:8" ht="12.75" thickTop="1">
      <c r="A29" s="21"/>
      <c r="E29" s="17"/>
      <c r="F29" s="22"/>
      <c r="G29" s="7"/>
      <c r="H29" s="7"/>
    </row>
    <row r="30" spans="1:8" ht="12.75" thickBot="1">
      <c r="A30" s="19" t="s">
        <v>273</v>
      </c>
      <c r="B30" s="5"/>
      <c r="C30" s="5"/>
      <c r="D30" s="5"/>
      <c r="E30" s="17"/>
      <c r="F30" s="23">
        <v>1986658</v>
      </c>
      <c r="G30" s="7"/>
      <c r="H30" s="23">
        <v>2569625</v>
      </c>
    </row>
    <row r="31" spans="1:8" ht="12.75" thickTop="1">
      <c r="A31" s="19"/>
      <c r="B31" s="5"/>
      <c r="C31" s="24"/>
      <c r="D31" s="24"/>
      <c r="E31" s="17"/>
      <c r="F31" s="24"/>
      <c r="G31" s="18"/>
      <c r="H31" s="24"/>
    </row>
    <row r="32" spans="1:8">
      <c r="A32" s="270" t="s">
        <v>82</v>
      </c>
      <c r="B32" s="5"/>
      <c r="C32" s="5"/>
      <c r="D32" s="5"/>
      <c r="E32" s="15">
        <v>6</v>
      </c>
      <c r="F32" s="24"/>
      <c r="G32" s="18"/>
      <c r="H32" s="24"/>
    </row>
    <row r="33" spans="1:8">
      <c r="A33" s="25"/>
      <c r="B33" s="10"/>
      <c r="C33" s="10"/>
      <c r="D33" s="10"/>
      <c r="E33" s="26"/>
      <c r="F33" s="27"/>
      <c r="G33" s="27"/>
      <c r="H33" s="27"/>
    </row>
    <row r="34" spans="1:8">
      <c r="A34" s="25"/>
      <c r="B34" s="10"/>
      <c r="C34" s="10"/>
      <c r="D34" s="10"/>
      <c r="E34" s="17"/>
      <c r="F34" s="693" t="s">
        <v>254</v>
      </c>
      <c r="G34" s="694"/>
      <c r="H34" s="694"/>
    </row>
    <row r="35" spans="1:8">
      <c r="A35" s="25"/>
      <c r="B35" s="10"/>
      <c r="C35" s="10"/>
      <c r="D35" s="10"/>
      <c r="E35" s="17"/>
      <c r="F35" s="28"/>
      <c r="G35" s="29"/>
      <c r="H35" s="29"/>
    </row>
    <row r="36" spans="1:8" ht="12.75" thickBot="1">
      <c r="A36" s="19" t="s">
        <v>130</v>
      </c>
      <c r="B36" s="10"/>
      <c r="C36" s="10"/>
      <c r="D36" s="10"/>
      <c r="E36" s="15"/>
      <c r="F36" s="23">
        <v>150419649.79839998</v>
      </c>
      <c r="H36" s="23">
        <v>150419650</v>
      </c>
    </row>
    <row r="37" spans="1:8" ht="12.75" thickTop="1">
      <c r="A37" s="19"/>
      <c r="B37" s="10"/>
      <c r="C37" s="10"/>
      <c r="D37" s="10"/>
      <c r="E37" s="17"/>
      <c r="H37" s="7"/>
    </row>
    <row r="38" spans="1:8">
      <c r="A38" s="31"/>
      <c r="F38" s="693" t="s">
        <v>255</v>
      </c>
      <c r="G38" s="694"/>
      <c r="H38" s="694"/>
    </row>
    <row r="39" spans="1:8">
      <c r="A39" s="31"/>
      <c r="F39" s="8"/>
      <c r="G39" s="8"/>
      <c r="H39" s="8"/>
    </row>
    <row r="40" spans="1:8" ht="12.75" thickBot="1">
      <c r="A40" s="5" t="s">
        <v>131</v>
      </c>
      <c r="B40" s="5"/>
      <c r="C40" s="5"/>
      <c r="D40" s="5"/>
      <c r="E40" s="17"/>
      <c r="F40" s="261">
        <v>13.21</v>
      </c>
      <c r="H40" s="261">
        <v>17.079999999999998</v>
      </c>
    </row>
    <row r="41" spans="1:8" ht="12.75" thickTop="1">
      <c r="E41" s="17"/>
      <c r="F41" s="32"/>
      <c r="H41" s="32"/>
    </row>
    <row r="42" spans="1:8">
      <c r="A42" s="5"/>
      <c r="B42" s="5"/>
      <c r="C42" s="5"/>
      <c r="D42" s="5"/>
      <c r="E42" s="17"/>
      <c r="F42" s="32"/>
      <c r="H42" s="32"/>
    </row>
    <row r="43" spans="1:8">
      <c r="A43" s="3" t="s">
        <v>460</v>
      </c>
      <c r="F43" s="13"/>
      <c r="H43" s="13"/>
    </row>
    <row r="44" spans="1:8">
      <c r="F44" s="493"/>
      <c r="H44" s="13"/>
    </row>
    <row r="45" spans="1:8">
      <c r="F45" s="13"/>
      <c r="H45" s="13"/>
    </row>
    <row r="46" spans="1:8" s="203" customFormat="1">
      <c r="E46" s="225"/>
      <c r="F46" s="13"/>
      <c r="H46" s="13"/>
    </row>
    <row r="47" spans="1:8" s="203" customFormat="1">
      <c r="E47" s="225"/>
      <c r="F47" s="13"/>
      <c r="H47" s="13"/>
    </row>
    <row r="48" spans="1:8" s="203" customFormat="1">
      <c r="A48" s="33" t="s">
        <v>132</v>
      </c>
      <c r="C48" s="202"/>
      <c r="D48" s="202"/>
      <c r="E48" s="202"/>
      <c r="F48" s="202"/>
      <c r="G48" s="194"/>
    </row>
    <row r="49" spans="1:8" s="203" customFormat="1">
      <c r="A49" s="33" t="s">
        <v>133</v>
      </c>
      <c r="C49" s="202"/>
      <c r="D49" s="202"/>
      <c r="E49" s="202"/>
      <c r="F49" s="202"/>
      <c r="G49" s="194"/>
    </row>
    <row r="50" spans="1:8" s="203" customFormat="1">
      <c r="A50" s="215"/>
      <c r="B50" s="215"/>
      <c r="C50" s="215"/>
      <c r="D50" s="202"/>
      <c r="E50" s="202"/>
      <c r="F50" s="202"/>
      <c r="G50" s="202"/>
      <c r="H50" s="202"/>
    </row>
    <row r="51" spans="1:8" s="203" customFormat="1">
      <c r="A51" s="215"/>
      <c r="B51" s="215"/>
      <c r="C51" s="215"/>
      <c r="D51" s="202"/>
      <c r="E51" s="202"/>
      <c r="F51" s="202"/>
      <c r="G51" s="202"/>
      <c r="H51" s="202"/>
    </row>
    <row r="52" spans="1:8" s="203" customFormat="1">
      <c r="A52" s="215"/>
      <c r="B52" s="215"/>
      <c r="C52" s="215"/>
      <c r="D52" s="202"/>
      <c r="E52" s="202"/>
      <c r="F52" s="202"/>
      <c r="G52" s="202"/>
      <c r="H52" s="202"/>
    </row>
    <row r="53" spans="1:8" s="203" customFormat="1">
      <c r="A53" s="215"/>
      <c r="B53" s="215"/>
      <c r="D53" s="337"/>
      <c r="E53" s="337"/>
      <c r="F53" s="202"/>
      <c r="G53" s="202"/>
      <c r="H53" s="202"/>
    </row>
    <row r="54" spans="1:8" s="203" customFormat="1">
      <c r="D54" s="194"/>
      <c r="E54" s="194"/>
      <c r="F54" s="194"/>
      <c r="G54" s="194"/>
      <c r="H54" s="194"/>
    </row>
    <row r="55" spans="1:8" s="203" customFormat="1">
      <c r="D55" s="194"/>
      <c r="E55" s="194"/>
      <c r="F55" s="194"/>
      <c r="G55" s="194"/>
      <c r="H55" s="194"/>
    </row>
    <row r="56" spans="1:8" s="203" customFormat="1">
      <c r="A56" s="33" t="s">
        <v>462</v>
      </c>
    </row>
    <row r="57" spans="1:8" s="219" customFormat="1">
      <c r="A57" s="33" t="s">
        <v>134</v>
      </c>
      <c r="B57" s="208"/>
      <c r="C57" s="208"/>
      <c r="D57" s="208"/>
      <c r="E57" s="218"/>
      <c r="F57" s="208"/>
      <c r="G57" s="208"/>
      <c r="H57" s="208"/>
    </row>
  </sheetData>
  <mergeCells count="3">
    <mergeCell ref="F34:H34"/>
    <mergeCell ref="F38:H38"/>
    <mergeCell ref="F7:H7"/>
  </mergeCells>
  <phoneticPr fontId="3" type="noConversion"/>
  <printOptions horizontalCentered="1"/>
  <pageMargins left="0.75" right="0.5" top="0.5" bottom="0.25" header="0" footer="0"/>
  <pageSetup paperSize="9" fitToWidth="12" fitToHeight="12" orientation="portrait" r:id="rId1"/>
  <headerFooter alignWithMargins="0">
    <oddFooter>&amp;C1 of 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H67"/>
  <sheetViews>
    <sheetView view="pageBreakPreview" topLeftCell="A41" zoomScaleSheetLayoutView="100" workbookViewId="0">
      <selection activeCell="A68" sqref="A68:XFD130"/>
    </sheetView>
  </sheetViews>
  <sheetFormatPr defaultRowHeight="12"/>
  <cols>
    <col min="1" max="1" width="5.125" style="36" customWidth="1"/>
    <col min="2" max="2" width="3.625" style="36" customWidth="1"/>
    <col min="3" max="3" width="41" style="36" customWidth="1"/>
    <col min="4" max="4" width="5.375" style="36" customWidth="1"/>
    <col min="5" max="5" width="12.25" style="36" customWidth="1"/>
    <col min="6" max="6" width="0.375" style="36" customWidth="1"/>
    <col min="7" max="7" width="12.875" style="36" customWidth="1"/>
    <col min="8" max="8" width="0.375" style="36" customWidth="1"/>
    <col min="9" max="16384" width="9" style="36"/>
  </cols>
  <sheetData>
    <row r="1" spans="1:8">
      <c r="A1" s="34" t="s">
        <v>115</v>
      </c>
      <c r="B1" s="34"/>
      <c r="C1" s="34"/>
      <c r="D1" s="34"/>
      <c r="E1" s="35"/>
      <c r="F1" s="35"/>
    </row>
    <row r="2" spans="1:8">
      <c r="A2" s="37" t="s">
        <v>266</v>
      </c>
      <c r="B2" s="34"/>
      <c r="C2" s="34"/>
      <c r="D2" s="34"/>
      <c r="E2" s="38"/>
      <c r="F2" s="35"/>
    </row>
    <row r="3" spans="1:8">
      <c r="A3" s="636" t="s">
        <v>449</v>
      </c>
      <c r="B3" s="34"/>
      <c r="C3" s="34"/>
      <c r="D3" s="34"/>
      <c r="E3" s="35"/>
      <c r="F3" s="35"/>
    </row>
    <row r="4" spans="1:8">
      <c r="A4" s="37"/>
      <c r="B4" s="34"/>
      <c r="C4" s="34"/>
      <c r="D4" s="34"/>
      <c r="E4" s="696" t="s">
        <v>388</v>
      </c>
      <c r="F4" s="696"/>
      <c r="G4" s="696"/>
    </row>
    <row r="5" spans="1:8">
      <c r="A5" s="37"/>
      <c r="B5" s="34"/>
      <c r="C5" s="34"/>
      <c r="D5" s="34"/>
      <c r="E5" s="574" t="s">
        <v>389</v>
      </c>
      <c r="F5" s="575"/>
      <c r="G5" s="574" t="s">
        <v>365</v>
      </c>
      <c r="H5" s="55"/>
    </row>
    <row r="6" spans="1:8" s="302" customFormat="1" ht="11.25">
      <c r="A6" s="498"/>
      <c r="B6" s="498"/>
      <c r="C6" s="498"/>
      <c r="D6" s="499" t="s">
        <v>116</v>
      </c>
      <c r="E6" s="697" t="s">
        <v>390</v>
      </c>
      <c r="F6" s="698"/>
      <c r="G6" s="698"/>
      <c r="H6" s="573"/>
    </row>
    <row r="7" spans="1:8" s="295" customFormat="1" ht="11.25">
      <c r="E7" s="699" t="s">
        <v>391</v>
      </c>
      <c r="F7" s="699"/>
      <c r="G7" s="699"/>
      <c r="H7" s="630"/>
    </row>
    <row r="8" spans="1:8" s="295" customFormat="1" ht="11.25">
      <c r="A8" s="296" t="s">
        <v>140</v>
      </c>
      <c r="E8" s="297"/>
      <c r="F8" s="297"/>
      <c r="G8" s="294"/>
    </row>
    <row r="9" spans="1:8" s="295" customFormat="1" ht="11.25">
      <c r="A9" s="296"/>
      <c r="E9" s="297"/>
      <c r="F9" s="297"/>
    </row>
    <row r="10" spans="1:8" s="295" customFormat="1" ht="11.25">
      <c r="A10" s="295" t="s">
        <v>141</v>
      </c>
      <c r="E10" s="300">
        <v>7766</v>
      </c>
      <c r="F10" s="299"/>
      <c r="G10" s="300">
        <v>24478</v>
      </c>
    </row>
    <row r="11" spans="1:8" s="295" customFormat="1" ht="11.25">
      <c r="A11" s="295" t="s">
        <v>393</v>
      </c>
      <c r="E11" s="301">
        <v>10189</v>
      </c>
      <c r="F11" s="299"/>
      <c r="G11" s="301">
        <v>1031335</v>
      </c>
    </row>
    <row r="12" spans="1:8" s="295" customFormat="1" ht="11.25">
      <c r="A12" s="295" t="s">
        <v>324</v>
      </c>
      <c r="E12" s="301">
        <v>0</v>
      </c>
      <c r="F12" s="299"/>
      <c r="G12" s="301">
        <v>22116</v>
      </c>
    </row>
    <row r="13" spans="1:8" s="295" customFormat="1" ht="11.25">
      <c r="A13" s="295" t="s">
        <v>142</v>
      </c>
      <c r="D13" s="302"/>
      <c r="E13" s="304">
        <v>1708</v>
      </c>
      <c r="F13" s="303"/>
      <c r="G13" s="304">
        <v>9383</v>
      </c>
    </row>
    <row r="14" spans="1:8" s="295" customFormat="1" ht="11.25">
      <c r="A14" s="294" t="s">
        <v>143</v>
      </c>
      <c r="D14" s="302"/>
      <c r="E14" s="303">
        <v>19663</v>
      </c>
      <c r="F14" s="303"/>
      <c r="G14" s="303">
        <v>1087312</v>
      </c>
    </row>
    <row r="15" spans="1:8" s="295" customFormat="1" ht="11.25">
      <c r="D15" s="302"/>
      <c r="E15" s="303"/>
      <c r="F15" s="303"/>
    </row>
    <row r="16" spans="1:8" s="295" customFormat="1" ht="11.25">
      <c r="A16" s="296" t="s">
        <v>144</v>
      </c>
      <c r="D16" s="302"/>
      <c r="E16" s="303"/>
      <c r="F16" s="303"/>
    </row>
    <row r="17" spans="1:7" s="295" customFormat="1" ht="2.25" customHeight="1">
      <c r="A17" s="306"/>
      <c r="D17" s="302"/>
      <c r="E17" s="307"/>
      <c r="F17" s="303"/>
      <c r="G17" s="307"/>
    </row>
    <row r="18" spans="1:7" s="295" customFormat="1" ht="11.25">
      <c r="A18" s="626" t="s">
        <v>145</v>
      </c>
      <c r="D18" s="308"/>
      <c r="E18" s="305">
        <v>12071</v>
      </c>
      <c r="F18" s="303"/>
      <c r="G18" s="305">
        <v>27273</v>
      </c>
    </row>
    <row r="19" spans="1:7" s="295" customFormat="1" ht="11.25">
      <c r="A19" s="313" t="s">
        <v>351</v>
      </c>
      <c r="D19" s="308"/>
      <c r="E19" s="305">
        <v>1960</v>
      </c>
      <c r="F19" s="303"/>
      <c r="G19" s="305">
        <v>4746</v>
      </c>
    </row>
    <row r="20" spans="1:7" s="295" customFormat="1" ht="11.25">
      <c r="A20" s="626" t="s">
        <v>377</v>
      </c>
      <c r="D20" s="308"/>
      <c r="E20" s="305">
        <v>1928</v>
      </c>
      <c r="F20" s="303"/>
      <c r="G20" s="305">
        <v>4364</v>
      </c>
    </row>
    <row r="21" spans="1:7" s="295" customFormat="1" ht="11.25">
      <c r="A21" s="626" t="s">
        <v>146</v>
      </c>
      <c r="D21" s="302"/>
      <c r="E21" s="305">
        <v>260</v>
      </c>
      <c r="F21" s="303"/>
      <c r="G21" s="305">
        <v>484</v>
      </c>
    </row>
    <row r="22" spans="1:7" s="295" customFormat="1" ht="11.25">
      <c r="A22" s="313" t="s">
        <v>392</v>
      </c>
      <c r="D22" s="302"/>
      <c r="E22" s="305">
        <v>36</v>
      </c>
      <c r="F22" s="303"/>
      <c r="G22" s="305"/>
    </row>
    <row r="23" spans="1:7" s="295" customFormat="1" ht="11.25">
      <c r="A23" s="295" t="s">
        <v>147</v>
      </c>
      <c r="D23" s="302"/>
      <c r="E23" s="305">
        <v>572</v>
      </c>
      <c r="F23" s="303"/>
      <c r="G23" s="305">
        <v>1294</v>
      </c>
    </row>
    <row r="24" spans="1:7" s="295" customFormat="1" ht="11.25">
      <c r="A24" s="309" t="s">
        <v>148</v>
      </c>
      <c r="D24" s="302"/>
      <c r="E24" s="305">
        <v>9</v>
      </c>
      <c r="F24" s="303"/>
      <c r="G24" s="305">
        <v>83</v>
      </c>
    </row>
    <row r="25" spans="1:7" s="295" customFormat="1" ht="11.25">
      <c r="A25" s="295" t="s">
        <v>149</v>
      </c>
      <c r="D25" s="302"/>
      <c r="E25" s="305">
        <v>70</v>
      </c>
      <c r="F25" s="303"/>
      <c r="G25" s="305">
        <v>120</v>
      </c>
    </row>
    <row r="26" spans="1:7" s="295" customFormat="1" ht="11.25">
      <c r="A26" s="295" t="s">
        <v>150</v>
      </c>
      <c r="D26" s="308"/>
      <c r="E26" s="305">
        <v>173</v>
      </c>
      <c r="F26" s="303"/>
      <c r="G26" s="305">
        <v>87</v>
      </c>
    </row>
    <row r="27" spans="1:7" s="295" customFormat="1" ht="11.25">
      <c r="A27" s="309" t="s">
        <v>274</v>
      </c>
      <c r="D27" s="310"/>
      <c r="E27" s="305">
        <v>25</v>
      </c>
      <c r="F27" s="303"/>
      <c r="G27" s="305">
        <v>0</v>
      </c>
    </row>
    <row r="28" spans="1:7" s="295" customFormat="1" ht="11.25" hidden="1">
      <c r="A28" s="309" t="s">
        <v>360</v>
      </c>
      <c r="D28" s="302"/>
      <c r="E28" s="305">
        <v>0</v>
      </c>
      <c r="F28" s="303"/>
      <c r="G28" s="305">
        <v>0</v>
      </c>
    </row>
    <row r="29" spans="1:7" s="295" customFormat="1" ht="3.75" customHeight="1">
      <c r="E29" s="666">
        <v>0</v>
      </c>
      <c r="G29" s="564">
        <v>0</v>
      </c>
    </row>
    <row r="30" spans="1:7" s="295" customFormat="1" ht="11.25">
      <c r="A30" s="294" t="s">
        <v>151</v>
      </c>
      <c r="D30" s="302"/>
      <c r="E30" s="303">
        <v>17104</v>
      </c>
      <c r="F30" s="303"/>
      <c r="G30" s="303">
        <v>38451</v>
      </c>
    </row>
    <row r="31" spans="1:7" s="295" customFormat="1" ht="11.25">
      <c r="D31" s="302"/>
      <c r="E31" s="311"/>
      <c r="F31" s="303"/>
    </row>
    <row r="32" spans="1:7" s="295" customFormat="1" ht="11.25">
      <c r="A32" s="294" t="s">
        <v>152</v>
      </c>
      <c r="D32" s="302"/>
      <c r="E32" s="303">
        <v>2559</v>
      </c>
      <c r="F32" s="303"/>
      <c r="G32" s="312">
        <v>1048861</v>
      </c>
    </row>
    <row r="33" spans="1:8" s="295" customFormat="1" ht="11.25">
      <c r="A33" s="294"/>
      <c r="D33" s="302"/>
      <c r="E33" s="303"/>
      <c r="F33" s="303"/>
    </row>
    <row r="34" spans="1:8" s="295" customFormat="1" ht="11.25">
      <c r="A34" s="313" t="s">
        <v>292</v>
      </c>
      <c r="D34" s="302"/>
      <c r="E34" s="303"/>
      <c r="F34" s="303"/>
    </row>
    <row r="35" spans="1:8" s="295" customFormat="1" ht="11.25">
      <c r="A35" s="314" t="s">
        <v>342</v>
      </c>
      <c r="D35" s="302"/>
      <c r="E35" s="297">
        <v>0</v>
      </c>
      <c r="F35" s="303"/>
      <c r="G35" s="297">
        <v>-90646</v>
      </c>
    </row>
    <row r="36" spans="1:8" s="295" customFormat="1" ht="11.25">
      <c r="D36" s="302"/>
      <c r="E36" s="298"/>
      <c r="F36" s="298"/>
    </row>
    <row r="37" spans="1:8" s="295" customFormat="1" ht="11.25">
      <c r="A37" s="295" t="s">
        <v>275</v>
      </c>
      <c r="D37" s="308">
        <v>7</v>
      </c>
      <c r="E37" s="597">
        <v>0</v>
      </c>
      <c r="F37" s="298"/>
      <c r="G37" s="315">
        <v>-19168</v>
      </c>
    </row>
    <row r="38" spans="1:8" s="295" customFormat="1" ht="11.25">
      <c r="D38" s="302"/>
      <c r="E38" s="298"/>
      <c r="F38" s="298"/>
    </row>
    <row r="39" spans="1:8" s="295" customFormat="1" ht="11.25">
      <c r="A39" s="294" t="s">
        <v>276</v>
      </c>
      <c r="E39" s="316">
        <v>2559</v>
      </c>
      <c r="F39" s="297"/>
      <c r="G39" s="316">
        <v>939047</v>
      </c>
    </row>
    <row r="40" spans="1:8" s="295" customFormat="1" ht="11.25">
      <c r="A40" s="294"/>
      <c r="C40" s="317"/>
      <c r="D40" s="302"/>
      <c r="E40" s="297"/>
      <c r="F40" s="297"/>
    </row>
    <row r="41" spans="1:8" s="295" customFormat="1" ht="11.25">
      <c r="A41" s="295" t="s">
        <v>204</v>
      </c>
      <c r="C41" s="317"/>
      <c r="D41" s="308">
        <v>8</v>
      </c>
      <c r="E41" s="315">
        <v>0</v>
      </c>
      <c r="F41" s="597"/>
      <c r="G41" s="315">
        <v>0</v>
      </c>
    </row>
    <row r="42" spans="1:8" s="295" customFormat="1" ht="11.25">
      <c r="D42" s="302"/>
    </row>
    <row r="43" spans="1:8" s="295" customFormat="1" thickBot="1">
      <c r="A43" s="294" t="s">
        <v>172</v>
      </c>
      <c r="D43" s="302"/>
      <c r="E43" s="318">
        <v>2559</v>
      </c>
      <c r="F43" s="299"/>
      <c r="G43" s="318">
        <v>939047</v>
      </c>
    </row>
    <row r="44" spans="1:8" s="295" customFormat="1" thickTop="1"/>
    <row r="45" spans="1:8" s="295" customFormat="1" ht="11.25">
      <c r="A45" s="294"/>
    </row>
    <row r="46" spans="1:8" ht="12.75" thickBot="1">
      <c r="A46" s="294" t="s">
        <v>368</v>
      </c>
      <c r="B46" s="482"/>
      <c r="C46" s="482"/>
      <c r="D46" s="319">
        <v>9</v>
      </c>
      <c r="E46" s="320">
        <v>1.7012404984519613E-2</v>
      </c>
      <c r="F46" s="321"/>
      <c r="G46" s="320">
        <v>4.025804155931012</v>
      </c>
      <c r="H46" s="295"/>
    </row>
    <row r="47" spans="1:8" ht="12.75" thickTop="1">
      <c r="A47" s="482"/>
      <c r="B47" s="481"/>
      <c r="C47" s="481"/>
      <c r="D47" s="48"/>
    </row>
    <row r="48" spans="1:8" s="55" customFormat="1">
      <c r="E48" s="59"/>
      <c r="G48" s="59"/>
    </row>
    <row r="49" spans="1:8" s="55" customFormat="1" hidden="1">
      <c r="A49" s="19" t="s">
        <v>130</v>
      </c>
      <c r="E49" s="59"/>
      <c r="G49" s="59"/>
    </row>
    <row r="50" spans="1:8" s="55" customFormat="1" hidden="1">
      <c r="A50" s="19"/>
      <c r="E50" s="59"/>
      <c r="G50" s="59"/>
    </row>
    <row r="51" spans="1:8" s="55" customFormat="1" hidden="1">
      <c r="A51" s="516" t="s">
        <v>383</v>
      </c>
      <c r="E51" s="59"/>
      <c r="G51" s="59"/>
    </row>
    <row r="52" spans="1:8" s="55" customFormat="1" ht="12.75" hidden="1" thickBot="1">
      <c r="A52" s="294" t="s">
        <v>368</v>
      </c>
      <c r="E52" s="320">
        <v>1.7012404984519613E-2</v>
      </c>
      <c r="G52" s="320">
        <v>4.025804155931012</v>
      </c>
    </row>
    <row r="53" spans="1:8" s="55" customFormat="1" hidden="1">
      <c r="E53" s="59"/>
      <c r="G53" s="59"/>
    </row>
    <row r="54" spans="1:8" s="55" customFormat="1">
      <c r="E54" s="59"/>
      <c r="G54" s="59"/>
    </row>
    <row r="55" spans="1:8">
      <c r="A55" s="203" t="s">
        <v>460</v>
      </c>
      <c r="E55" s="57"/>
    </row>
    <row r="56" spans="1:8" s="3" customFormat="1">
      <c r="E56" s="6"/>
      <c r="F56" s="7"/>
      <c r="H56" s="13"/>
    </row>
    <row r="57" spans="1:8" s="3" customFormat="1">
      <c r="E57" s="6"/>
      <c r="F57" s="13"/>
      <c r="H57" s="13"/>
    </row>
    <row r="58" spans="1:8" s="203" customFormat="1">
      <c r="E58" s="225"/>
      <c r="F58" s="13"/>
      <c r="H58" s="13"/>
    </row>
    <row r="59" spans="1:8" s="203" customFormat="1">
      <c r="E59" s="225"/>
      <c r="F59" s="13"/>
      <c r="H59" s="13"/>
    </row>
    <row r="60" spans="1:8" s="203" customFormat="1">
      <c r="A60" s="33" t="s">
        <v>132</v>
      </c>
      <c r="C60" s="194"/>
      <c r="D60" s="194"/>
      <c r="E60" s="194"/>
      <c r="F60" s="194"/>
      <c r="G60" s="194"/>
    </row>
    <row r="61" spans="1:8" s="203" customFormat="1">
      <c r="A61" s="33" t="s">
        <v>133</v>
      </c>
      <c r="C61" s="194"/>
      <c r="D61" s="194"/>
      <c r="E61" s="194"/>
      <c r="F61" s="194"/>
      <c r="G61" s="194"/>
    </row>
    <row r="62" spans="1:8" s="203" customFormat="1">
      <c r="A62" s="627"/>
      <c r="B62" s="627"/>
      <c r="C62" s="627"/>
      <c r="D62" s="194"/>
      <c r="E62" s="194"/>
      <c r="F62" s="194"/>
      <c r="G62" s="194"/>
      <c r="H62" s="194"/>
    </row>
    <row r="63" spans="1:8" s="203" customFormat="1">
      <c r="A63" s="627"/>
      <c r="B63" s="627"/>
      <c r="C63" s="627"/>
      <c r="D63" s="194"/>
      <c r="E63" s="194"/>
      <c r="F63" s="194"/>
      <c r="G63" s="194"/>
      <c r="H63" s="194"/>
    </row>
    <row r="64" spans="1:8" s="203" customFormat="1">
      <c r="D64" s="194"/>
      <c r="E64" s="194"/>
      <c r="F64" s="194"/>
      <c r="G64" s="194"/>
      <c r="H64" s="194"/>
    </row>
    <row r="65" spans="1:8" s="203" customFormat="1">
      <c r="D65" s="194"/>
      <c r="E65" s="194"/>
      <c r="F65" s="194"/>
      <c r="G65" s="194"/>
      <c r="H65" s="194"/>
    </row>
    <row r="66" spans="1:8" s="203" customFormat="1">
      <c r="A66" s="33" t="s">
        <v>463</v>
      </c>
    </row>
    <row r="67" spans="1:8" s="219" customFormat="1">
      <c r="A67" s="33" t="s">
        <v>134</v>
      </c>
      <c r="B67" s="208"/>
      <c r="C67" s="208"/>
      <c r="D67" s="208"/>
      <c r="E67" s="218"/>
      <c r="F67" s="208"/>
      <c r="G67" s="208"/>
      <c r="H67" s="208"/>
    </row>
  </sheetData>
  <mergeCells count="3">
    <mergeCell ref="E4:G4"/>
    <mergeCell ref="E6:G6"/>
    <mergeCell ref="E7:G7"/>
  </mergeCells>
  <phoneticPr fontId="59" type="noConversion"/>
  <printOptions horizontalCentered="1"/>
  <pageMargins left="0.75" right="0.5" top="0.5" bottom="0.25" header="0.5" footer="0.36"/>
  <pageSetup paperSize="9" fitToHeight="2" orientation="portrait" r:id="rId1"/>
  <headerFooter alignWithMargins="0">
    <oddFooter>&amp;C2 of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H67"/>
  <sheetViews>
    <sheetView view="pageBreakPreview" topLeftCell="B13" zoomScaleSheetLayoutView="100" workbookViewId="0">
      <selection activeCell="I1" sqref="I1:AB1048576"/>
    </sheetView>
  </sheetViews>
  <sheetFormatPr defaultRowHeight="12"/>
  <cols>
    <col min="1" max="1" width="5.125" style="7" customWidth="1"/>
    <col min="2" max="2" width="3.625" style="7" customWidth="1"/>
    <col min="3" max="3" width="35.375" style="7" customWidth="1"/>
    <col min="4" max="4" width="6.875" style="7" customWidth="1"/>
    <col min="5" max="5" width="14.625" style="18" customWidth="1"/>
    <col min="6" max="6" width="0.5" style="7" customWidth="1"/>
    <col min="7" max="7" width="15.25" style="7" customWidth="1"/>
    <col min="8" max="8" width="0.625" style="7" customWidth="1"/>
    <col min="9" max="16384" width="9" style="7"/>
  </cols>
  <sheetData>
    <row r="1" spans="1:8">
      <c r="A1" s="34" t="s">
        <v>115</v>
      </c>
      <c r="B1" s="201"/>
      <c r="C1" s="201"/>
      <c r="D1" s="201"/>
      <c r="E1" s="201"/>
      <c r="F1" s="201"/>
      <c r="G1" s="201"/>
      <c r="H1" s="201"/>
    </row>
    <row r="2" spans="1:8">
      <c r="A2" s="94" t="s">
        <v>267</v>
      </c>
      <c r="B2" s="221"/>
      <c r="C2" s="221"/>
      <c r="D2" s="221"/>
      <c r="E2" s="221"/>
      <c r="F2" s="221"/>
      <c r="G2" s="221"/>
      <c r="H2" s="18"/>
    </row>
    <row r="3" spans="1:8">
      <c r="A3" s="82" t="s">
        <v>449</v>
      </c>
      <c r="B3" s="221"/>
      <c r="C3" s="221"/>
      <c r="D3" s="4"/>
      <c r="E3" s="221"/>
      <c r="F3" s="221"/>
      <c r="G3" s="221"/>
      <c r="H3" s="18"/>
    </row>
    <row r="4" spans="1:8">
      <c r="A4" s="82"/>
      <c r="B4" s="221"/>
      <c r="C4" s="221"/>
      <c r="D4" s="4"/>
      <c r="E4" s="696" t="s">
        <v>394</v>
      </c>
      <c r="F4" s="696"/>
      <c r="G4" s="696"/>
      <c r="H4" s="18"/>
    </row>
    <row r="5" spans="1:8" s="302" customFormat="1" ht="11.25">
      <c r="A5" s="498"/>
      <c r="B5" s="498"/>
      <c r="C5" s="498"/>
      <c r="D5" s="499" t="s">
        <v>116</v>
      </c>
      <c r="E5" s="574" t="s">
        <v>389</v>
      </c>
      <c r="F5" s="575"/>
      <c r="G5" s="574" t="s">
        <v>365</v>
      </c>
      <c r="H5" s="573"/>
    </row>
    <row r="6" spans="1:8" s="295" customFormat="1" ht="11.25">
      <c r="E6" s="697" t="s">
        <v>395</v>
      </c>
      <c r="F6" s="698"/>
      <c r="G6" s="698"/>
      <c r="H6" s="630"/>
    </row>
    <row r="7" spans="1:8" s="85" customFormat="1" ht="11.25">
      <c r="E7" s="699" t="s">
        <v>396</v>
      </c>
      <c r="F7" s="699"/>
      <c r="G7" s="699"/>
      <c r="H7" s="41"/>
    </row>
    <row r="8" spans="1:8" s="597" customFormat="1" ht="11.25">
      <c r="E8" s="635"/>
      <c r="F8" s="635"/>
      <c r="G8" s="635"/>
      <c r="H8" s="630"/>
    </row>
    <row r="9" spans="1:8" s="85" customFormat="1" ht="11.25">
      <c r="A9" s="323" t="s">
        <v>256</v>
      </c>
      <c r="D9" s="324"/>
      <c r="E9" s="325">
        <v>2559</v>
      </c>
      <c r="F9" s="325"/>
      <c r="G9" s="326">
        <v>939047</v>
      </c>
      <c r="H9" s="325"/>
    </row>
    <row r="10" spans="1:8" s="85" customFormat="1" ht="11.25">
      <c r="A10" s="323"/>
    </row>
    <row r="11" spans="1:8" s="85" customFormat="1" ht="11.25">
      <c r="A11" s="327" t="s">
        <v>277</v>
      </c>
    </row>
    <row r="12" spans="1:8" s="85" customFormat="1" ht="11.25">
      <c r="A12" s="323"/>
    </row>
    <row r="13" spans="1:8" s="85" customFormat="1" ht="11.25">
      <c r="A13" s="323" t="s">
        <v>454</v>
      </c>
    </row>
    <row r="14" spans="1:8" s="85" customFormat="1" ht="11.25">
      <c r="A14" s="332" t="s">
        <v>343</v>
      </c>
      <c r="D14" s="324">
        <v>3.3000000000000003</v>
      </c>
      <c r="E14" s="85">
        <v>-585526</v>
      </c>
      <c r="G14" s="597">
        <v>-1269933</v>
      </c>
    </row>
    <row r="15" spans="1:8" s="85" customFormat="1" ht="11.25">
      <c r="A15" s="323"/>
      <c r="G15" s="325"/>
    </row>
    <row r="16" spans="1:8" s="329" customFormat="1" ht="11.25">
      <c r="A16" s="328"/>
    </row>
    <row r="17" spans="1:8" s="85" customFormat="1" thickBot="1">
      <c r="A17" s="330" t="s">
        <v>158</v>
      </c>
      <c r="B17" s="329"/>
      <c r="C17" s="329"/>
      <c r="D17" s="329"/>
      <c r="E17" s="331">
        <v>-582967</v>
      </c>
      <c r="F17" s="329"/>
      <c r="G17" s="331">
        <v>-330886</v>
      </c>
    </row>
    <row r="18" spans="1:8" ht="12.75" thickTop="1">
      <c r="A18" s="25"/>
    </row>
    <row r="19" spans="1:8">
      <c r="A19" s="25"/>
    </row>
    <row r="20" spans="1:8">
      <c r="A20" s="203" t="s">
        <v>460</v>
      </c>
      <c r="B20" s="223"/>
      <c r="C20" s="223"/>
      <c r="D20" s="223"/>
      <c r="E20" s="224"/>
      <c r="F20" s="223"/>
      <c r="G20" s="223"/>
    </row>
    <row r="21" spans="1:8" s="3" customFormat="1">
      <c r="E21" s="6"/>
      <c r="F21" s="7"/>
      <c r="H21" s="13"/>
    </row>
    <row r="22" spans="1:8" s="3" customFormat="1">
      <c r="E22" s="6"/>
      <c r="F22" s="13"/>
      <c r="H22" s="13"/>
    </row>
    <row r="23" spans="1:8" s="203" customFormat="1">
      <c r="E23" s="225"/>
      <c r="F23" s="13"/>
      <c r="H23" s="13"/>
    </row>
    <row r="24" spans="1:8" s="203" customFormat="1">
      <c r="E24" s="225"/>
      <c r="F24" s="13"/>
      <c r="H24" s="13"/>
    </row>
    <row r="25" spans="1:8" s="203" customFormat="1">
      <c r="A25" s="33" t="s">
        <v>132</v>
      </c>
      <c r="C25" s="202"/>
      <c r="D25" s="202"/>
      <c r="E25" s="202"/>
      <c r="F25" s="202"/>
      <c r="G25" s="194"/>
    </row>
    <row r="26" spans="1:8" s="203" customFormat="1">
      <c r="A26" s="33" t="s">
        <v>133</v>
      </c>
      <c r="C26" s="202"/>
      <c r="D26" s="202"/>
      <c r="E26" s="202"/>
      <c r="F26" s="202"/>
      <c r="G26" s="194"/>
    </row>
    <row r="27" spans="1:8" s="203" customFormat="1">
      <c r="A27" s="215"/>
      <c r="B27" s="215"/>
      <c r="C27" s="215"/>
      <c r="D27" s="202"/>
      <c r="E27" s="202"/>
      <c r="F27" s="202"/>
      <c r="G27" s="202"/>
      <c r="H27" s="202"/>
    </row>
    <row r="28" spans="1:8" s="203" customFormat="1">
      <c r="A28" s="215"/>
      <c r="B28" s="215"/>
      <c r="C28" s="215"/>
      <c r="D28" s="202"/>
      <c r="E28" s="202"/>
      <c r="F28" s="202"/>
      <c r="G28" s="202"/>
      <c r="H28" s="202"/>
    </row>
    <row r="29" spans="1:8" s="203" customFormat="1">
      <c r="D29" s="194"/>
      <c r="E29" s="194"/>
      <c r="F29" s="194"/>
      <c r="G29" s="194"/>
      <c r="H29" s="194"/>
    </row>
    <row r="30" spans="1:8" s="203" customFormat="1">
      <c r="D30" s="194"/>
      <c r="E30" s="194"/>
      <c r="F30" s="194"/>
      <c r="G30" s="194"/>
      <c r="H30" s="194"/>
    </row>
    <row r="31" spans="1:8" s="203" customFormat="1">
      <c r="A31" s="33" t="s">
        <v>464</v>
      </c>
    </row>
    <row r="32" spans="1:8" s="219" customFormat="1">
      <c r="A32" s="33" t="s">
        <v>134</v>
      </c>
      <c r="B32" s="208"/>
      <c r="C32" s="208"/>
      <c r="D32" s="208"/>
      <c r="E32" s="218"/>
      <c r="F32" s="208"/>
      <c r="G32" s="208"/>
      <c r="H32" s="208"/>
    </row>
    <row r="33" spans="1:8" s="230" customFormat="1">
      <c r="D33" s="220"/>
      <c r="E33" s="231"/>
      <c r="G33" s="231"/>
    </row>
    <row r="34" spans="1:8" s="207" customFormat="1">
      <c r="D34" s="220"/>
      <c r="E34" s="165"/>
      <c r="G34" s="165"/>
    </row>
    <row r="35" spans="1:8" s="207" customFormat="1">
      <c r="A35" s="212"/>
      <c r="D35" s="220"/>
      <c r="E35" s="165"/>
      <c r="G35" s="165"/>
    </row>
    <row r="36" spans="1:8" s="207" customFormat="1">
      <c r="A36" s="212"/>
      <c r="D36" s="220"/>
      <c r="E36" s="165"/>
      <c r="G36" s="165"/>
    </row>
    <row r="37" spans="1:8" s="207" customFormat="1">
      <c r="A37" s="212"/>
      <c r="D37" s="220"/>
      <c r="E37" s="165"/>
      <c r="G37" s="165"/>
      <c r="H37" s="165"/>
    </row>
    <row r="67" spans="3:3">
      <c r="C67" s="7" t="s">
        <v>269</v>
      </c>
    </row>
  </sheetData>
  <mergeCells count="3">
    <mergeCell ref="E4:G4"/>
    <mergeCell ref="E6:G6"/>
    <mergeCell ref="E7:G7"/>
  </mergeCells>
  <phoneticPr fontId="68" type="noConversion"/>
  <printOptions horizontalCentered="1"/>
  <pageMargins left="0.75" right="0.5" top="0.5" bottom="0.25" header="0" footer="0"/>
  <pageSetup paperSize="9" orientation="portrait" r:id="rId1"/>
  <headerFooter alignWithMargins="0">
    <oddFooter>&amp;C3 of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M63"/>
  <sheetViews>
    <sheetView view="pageBreakPreview" topLeftCell="A40" zoomScaleSheetLayoutView="100" workbookViewId="0">
      <selection activeCell="N13" sqref="N1:U1048576"/>
    </sheetView>
  </sheetViews>
  <sheetFormatPr defaultRowHeight="12"/>
  <cols>
    <col min="1" max="1" width="5.125" style="7" customWidth="1"/>
    <col min="2" max="2" width="3.625" style="7" customWidth="1"/>
    <col min="3" max="3" width="41.625" style="7" customWidth="1"/>
    <col min="4" max="4" width="3.5" style="7" customWidth="1"/>
    <col min="5" max="5" width="5.625" style="7" customWidth="1"/>
    <col min="6" max="6" width="10.375" style="18" customWidth="1"/>
    <col min="7" max="7" width="1.625" style="7" customWidth="1"/>
    <col min="8" max="8" width="10.375" style="7" customWidth="1"/>
    <col min="9" max="9" width="1.25" style="7" hidden="1" customWidth="1"/>
    <col min="10" max="10" width="8.125" style="7" hidden="1" customWidth="1"/>
    <col min="11" max="11" width="1.25" style="7" hidden="1" customWidth="1"/>
    <col min="12" max="12" width="8.125" style="7" hidden="1" customWidth="1"/>
    <col min="13" max="13" width="1.125" style="7" customWidth="1"/>
    <col min="14" max="16384" width="9" style="7"/>
  </cols>
  <sheetData>
    <row r="1" spans="1:12">
      <c r="A1" s="34" t="s">
        <v>115</v>
      </c>
      <c r="B1" s="201"/>
      <c r="C1" s="201"/>
      <c r="D1" s="201"/>
      <c r="E1" s="201"/>
      <c r="F1" s="201"/>
      <c r="G1" s="201"/>
      <c r="H1" s="201"/>
      <c r="I1" s="201"/>
      <c r="J1" s="201"/>
    </row>
    <row r="2" spans="1:12">
      <c r="A2" s="94" t="s">
        <v>168</v>
      </c>
      <c r="B2" s="221"/>
      <c r="C2" s="221"/>
      <c r="D2" s="221"/>
      <c r="E2" s="221"/>
      <c r="F2" s="221"/>
      <c r="G2" s="221"/>
      <c r="H2" s="221"/>
      <c r="I2" s="18"/>
    </row>
    <row r="3" spans="1:12">
      <c r="A3" s="82" t="s">
        <v>449</v>
      </c>
      <c r="B3" s="221"/>
      <c r="C3" s="221"/>
      <c r="D3" s="221"/>
      <c r="E3" s="221"/>
      <c r="F3" s="221"/>
      <c r="G3" s="221"/>
      <c r="H3" s="39"/>
      <c r="I3" s="18"/>
    </row>
    <row r="4" spans="1:12">
      <c r="A4" s="82"/>
      <c r="B4" s="221"/>
      <c r="C4" s="221"/>
      <c r="D4" s="221"/>
      <c r="E4" s="221"/>
      <c r="F4" s="696" t="s">
        <v>394</v>
      </c>
      <c r="G4" s="696"/>
      <c r="H4" s="696"/>
      <c r="I4" s="18"/>
    </row>
    <row r="5" spans="1:12">
      <c r="A5" s="82"/>
      <c r="B5" s="221"/>
      <c r="C5" s="221"/>
      <c r="D5" s="221"/>
      <c r="E5" s="221"/>
      <c r="F5" s="574" t="s">
        <v>389</v>
      </c>
      <c r="G5" s="575"/>
      <c r="H5" s="574" t="s">
        <v>365</v>
      </c>
      <c r="I5" s="500"/>
      <c r="J5" s="406"/>
      <c r="K5" s="406"/>
      <c r="L5" s="406"/>
    </row>
    <row r="6" spans="1:12" s="48" customFormat="1">
      <c r="A6" s="522"/>
      <c r="B6" s="522"/>
      <c r="C6" s="522"/>
      <c r="D6" s="522"/>
      <c r="E6" s="517" t="s">
        <v>116</v>
      </c>
      <c r="F6" s="697" t="s">
        <v>395</v>
      </c>
      <c r="G6" s="698"/>
      <c r="H6" s="698"/>
      <c r="I6" s="525"/>
      <c r="J6" s="524">
        <v>2012</v>
      </c>
      <c r="K6" s="525"/>
      <c r="L6" s="524">
        <v>2011</v>
      </c>
    </row>
    <row r="7" spans="1:12" s="36" customFormat="1">
      <c r="F7" s="699" t="s">
        <v>396</v>
      </c>
      <c r="G7" s="699"/>
      <c r="H7" s="699"/>
      <c r="I7" s="526"/>
      <c r="J7" s="526"/>
      <c r="K7" s="526"/>
      <c r="L7" s="526"/>
    </row>
    <row r="9" spans="1:12">
      <c r="A9" s="227" t="s">
        <v>398</v>
      </c>
      <c r="E9" s="127"/>
      <c r="F9" s="13">
        <v>2420478</v>
      </c>
      <c r="G9" s="13"/>
      <c r="H9" s="13">
        <v>1318956</v>
      </c>
      <c r="I9" s="13"/>
      <c r="K9" s="13"/>
    </row>
    <row r="10" spans="1:12">
      <c r="A10" s="25"/>
      <c r="E10" s="127"/>
      <c r="F10" s="7"/>
      <c r="G10" s="13"/>
      <c r="H10" s="527"/>
      <c r="I10" s="13"/>
      <c r="K10" s="13"/>
      <c r="L10" s="527"/>
    </row>
    <row r="11" spans="1:12">
      <c r="A11" s="25"/>
      <c r="F11" s="13"/>
      <c r="H11" s="13"/>
      <c r="J11" s="13"/>
      <c r="L11" s="13"/>
    </row>
    <row r="12" spans="1:12" s="529" customFormat="1">
      <c r="A12" s="25" t="s">
        <v>362</v>
      </c>
      <c r="B12" s="530"/>
      <c r="H12" s="13"/>
    </row>
    <row r="13" spans="1:12" s="529" customFormat="1">
      <c r="A13" s="25" t="s">
        <v>363</v>
      </c>
      <c r="B13" s="530"/>
      <c r="F13" s="529">
        <v>0</v>
      </c>
      <c r="H13" s="13">
        <v>95275</v>
      </c>
    </row>
    <row r="14" spans="1:12" s="529" customFormat="1">
      <c r="A14" s="528"/>
      <c r="B14" s="530"/>
      <c r="H14" s="13"/>
    </row>
    <row r="15" spans="1:12">
      <c r="A15" s="25" t="s">
        <v>256</v>
      </c>
      <c r="F15" s="7">
        <v>2559</v>
      </c>
      <c r="H15" s="7">
        <v>939047</v>
      </c>
      <c r="J15" s="7">
        <v>-535336</v>
      </c>
      <c r="L15" s="7" t="e">
        <v>#REF!</v>
      </c>
    </row>
    <row r="16" spans="1:12" s="529" customFormat="1">
      <c r="A16" s="528"/>
      <c r="B16" s="530"/>
      <c r="H16" s="13"/>
    </row>
    <row r="17" spans="1:13" ht="12.75" thickBot="1">
      <c r="A17" s="270" t="s">
        <v>397</v>
      </c>
      <c r="B17" s="529"/>
      <c r="C17" s="529"/>
      <c r="D17" s="529"/>
      <c r="E17" s="529"/>
      <c r="F17" s="132">
        <v>2423037</v>
      </c>
      <c r="G17" s="529"/>
      <c r="H17" s="132">
        <v>2353278</v>
      </c>
      <c r="J17" s="132">
        <v>-535336</v>
      </c>
      <c r="K17" s="529"/>
      <c r="L17" s="132" t="e">
        <v>#REF!</v>
      </c>
    </row>
    <row r="18" spans="1:13" ht="12.75" thickTop="1">
      <c r="A18" s="25"/>
      <c r="J18" s="18"/>
    </row>
    <row r="19" spans="1:13">
      <c r="A19" s="222"/>
      <c r="B19" s="223"/>
      <c r="C19" s="223"/>
      <c r="D19" s="223"/>
      <c r="E19" s="223"/>
      <c r="F19" s="224"/>
      <c r="G19" s="223"/>
      <c r="H19" s="223"/>
    </row>
    <row r="20" spans="1:13" s="203" customFormat="1">
      <c r="A20" s="203" t="s">
        <v>460</v>
      </c>
      <c r="E20" s="225"/>
      <c r="F20" s="13"/>
      <c r="H20" s="13"/>
      <c r="I20" s="13"/>
      <c r="J20" s="13"/>
      <c r="K20" s="13"/>
      <c r="L20" s="13"/>
      <c r="M20" s="13"/>
    </row>
    <row r="21" spans="1:13" s="3" customFormat="1">
      <c r="F21" s="6"/>
      <c r="G21" s="7"/>
      <c r="I21" s="13"/>
    </row>
    <row r="22" spans="1:13" s="3" customFormat="1">
      <c r="F22" s="6"/>
      <c r="G22" s="13"/>
      <c r="I22" s="13"/>
    </row>
    <row r="23" spans="1:13" s="203" customFormat="1">
      <c r="F23" s="225"/>
      <c r="G23" s="13"/>
      <c r="I23" s="13"/>
      <c r="J23" s="13"/>
      <c r="K23" s="13"/>
      <c r="L23" s="13"/>
      <c r="M23" s="13"/>
    </row>
    <row r="24" spans="1:13" s="203" customFormat="1">
      <c r="F24" s="225"/>
      <c r="G24" s="13"/>
      <c r="I24" s="13"/>
      <c r="J24" s="13"/>
      <c r="K24" s="13"/>
      <c r="L24" s="13"/>
      <c r="M24" s="13"/>
    </row>
    <row r="25" spans="1:13" s="203" customFormat="1">
      <c r="A25" s="33" t="s">
        <v>132</v>
      </c>
      <c r="C25" s="202"/>
      <c r="D25" s="202"/>
      <c r="E25" s="202"/>
      <c r="F25" s="202"/>
      <c r="G25" s="202"/>
      <c r="H25" s="194"/>
      <c r="J25" s="13"/>
      <c r="K25" s="13"/>
      <c r="L25" s="13"/>
      <c r="M25" s="13"/>
    </row>
    <row r="26" spans="1:13" s="203" customFormat="1">
      <c r="A26" s="33" t="s">
        <v>133</v>
      </c>
      <c r="C26" s="202"/>
      <c r="D26" s="202"/>
      <c r="E26" s="202"/>
      <c r="F26" s="202"/>
      <c r="G26" s="202"/>
      <c r="H26" s="194"/>
      <c r="J26" s="13"/>
      <c r="K26" s="13"/>
      <c r="L26" s="13"/>
      <c r="M26" s="13"/>
    </row>
    <row r="27" spans="1:13" s="203" customFormat="1">
      <c r="A27" s="215"/>
      <c r="B27" s="215"/>
      <c r="C27" s="215"/>
      <c r="D27" s="215"/>
      <c r="E27" s="202"/>
      <c r="F27" s="202"/>
      <c r="G27" s="202"/>
      <c r="H27" s="202"/>
      <c r="I27" s="202"/>
      <c r="J27" s="13"/>
      <c r="K27" s="13"/>
      <c r="L27" s="13"/>
      <c r="M27" s="13"/>
    </row>
    <row r="28" spans="1:13" s="203" customFormat="1">
      <c r="A28" s="215"/>
      <c r="B28" s="215"/>
      <c r="C28" s="215"/>
      <c r="D28" s="215"/>
      <c r="E28" s="202"/>
      <c r="F28" s="202"/>
      <c r="G28" s="202"/>
      <c r="H28" s="202"/>
      <c r="I28" s="202"/>
      <c r="J28" s="13"/>
      <c r="K28" s="13"/>
      <c r="L28" s="13"/>
      <c r="M28" s="13"/>
    </row>
    <row r="29" spans="1:13" s="203" customFormat="1">
      <c r="E29" s="194"/>
      <c r="F29" s="194"/>
      <c r="G29" s="194"/>
      <c r="H29" s="194"/>
      <c r="I29" s="194"/>
      <c r="J29" s="13"/>
      <c r="K29" s="13"/>
      <c r="L29" s="13"/>
      <c r="M29" s="13"/>
    </row>
    <row r="30" spans="1:13" s="203" customFormat="1">
      <c r="E30" s="194"/>
      <c r="F30" s="194"/>
      <c r="G30" s="194"/>
      <c r="H30" s="194"/>
      <c r="I30" s="194"/>
      <c r="J30" s="13"/>
      <c r="K30" s="13"/>
      <c r="L30" s="13"/>
      <c r="M30" s="13"/>
    </row>
    <row r="31" spans="1:13" s="203" customFormat="1">
      <c r="A31" s="33" t="s">
        <v>465</v>
      </c>
      <c r="J31" s="13"/>
      <c r="K31" s="13"/>
      <c r="L31" s="13"/>
      <c r="M31" s="13"/>
    </row>
    <row r="32" spans="1:13" s="219" customFormat="1">
      <c r="A32" s="33" t="s">
        <v>134</v>
      </c>
      <c r="B32" s="208"/>
      <c r="C32" s="208"/>
      <c r="D32" s="208"/>
      <c r="E32" s="208"/>
      <c r="F32" s="218"/>
      <c r="G32" s="208"/>
      <c r="H32" s="208"/>
      <c r="I32" s="208"/>
      <c r="J32" s="13"/>
      <c r="K32" s="13"/>
      <c r="L32" s="13"/>
      <c r="M32" s="13"/>
    </row>
    <row r="33" spans="1:10" s="230" customFormat="1">
      <c r="E33" s="220"/>
      <c r="F33" s="231"/>
      <c r="H33" s="231"/>
    </row>
    <row r="34" spans="1:10" s="207" customFormat="1">
      <c r="E34" s="220"/>
      <c r="F34" s="165"/>
      <c r="H34" s="165"/>
    </row>
    <row r="35" spans="1:10" s="207" customFormat="1">
      <c r="A35" s="212"/>
      <c r="E35" s="220"/>
      <c r="F35" s="165"/>
      <c r="H35" s="165"/>
    </row>
    <row r="36" spans="1:10" s="207" customFormat="1">
      <c r="A36" s="212"/>
      <c r="E36" s="220"/>
      <c r="F36" s="165"/>
      <c r="H36" s="165"/>
    </row>
    <row r="37" spans="1:10" s="207" customFormat="1">
      <c r="A37" s="212"/>
      <c r="E37" s="220"/>
      <c r="F37" s="165"/>
      <c r="H37" s="165"/>
      <c r="I37" s="165"/>
      <c r="J37" s="165"/>
    </row>
    <row r="63" spans="3:3">
      <c r="C63" s="7" t="s">
        <v>269</v>
      </c>
    </row>
  </sheetData>
  <mergeCells count="3">
    <mergeCell ref="F7:H7"/>
    <mergeCell ref="F4:H4"/>
    <mergeCell ref="F6:H6"/>
  </mergeCells>
  <phoneticPr fontId="68" type="noConversion"/>
  <printOptions horizontalCentered="1"/>
  <pageMargins left="0.75" right="0.5" top="0.5" bottom="0.25" header="0" footer="0"/>
  <pageSetup paperSize="9" orientation="portrait" r:id="rId1"/>
  <headerFooter alignWithMargins="0">
    <oddFooter>&amp;C4 of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sheetPr>
  <dimension ref="A1:GE55"/>
  <sheetViews>
    <sheetView view="pageBreakPreview" topLeftCell="A57" zoomScaleSheetLayoutView="100" workbookViewId="0">
      <selection activeCell="M18" sqref="M1:AB1048576"/>
    </sheetView>
  </sheetViews>
  <sheetFormatPr defaultRowHeight="12"/>
  <cols>
    <col min="1" max="1" width="5.125" style="84" customWidth="1"/>
    <col min="2" max="2" width="3.625" style="81" customWidth="1"/>
    <col min="3" max="3" width="41.625" style="81" customWidth="1"/>
    <col min="4" max="5" width="5.625" style="81" customWidth="1"/>
    <col min="6" max="6" width="10.375" style="81" customWidth="1"/>
    <col min="7" max="7" width="1.625" style="81" customWidth="1"/>
    <col min="8" max="8" width="10.375" style="81" customWidth="1"/>
    <col min="9" max="9" width="1.25" style="81" hidden="1" customWidth="1"/>
    <col min="10" max="10" width="8.375" style="81" hidden="1" customWidth="1"/>
    <col min="11" max="11" width="1.25" style="81" hidden="1" customWidth="1"/>
    <col min="12" max="12" width="8.375" style="81" hidden="1" customWidth="1"/>
    <col min="13" max="16384" width="9" style="81"/>
  </cols>
  <sheetData>
    <row r="1" spans="1:12">
      <c r="A1" s="2" t="s">
        <v>115</v>
      </c>
      <c r="B1" s="79"/>
      <c r="C1" s="79"/>
      <c r="D1" s="79"/>
      <c r="E1" s="79"/>
      <c r="F1" s="80"/>
      <c r="H1" s="80"/>
    </row>
    <row r="2" spans="1:12" ht="12" customHeight="1">
      <c r="A2" s="82" t="s">
        <v>385</v>
      </c>
      <c r="B2" s="82"/>
      <c r="C2" s="82"/>
      <c r="D2" s="82"/>
      <c r="E2" s="79"/>
      <c r="F2" s="80"/>
      <c r="H2" s="80"/>
    </row>
    <row r="3" spans="1:12" s="84" customFormat="1" ht="12" customHeight="1">
      <c r="A3" s="82" t="s">
        <v>449</v>
      </c>
      <c r="B3" s="82"/>
      <c r="C3" s="82"/>
      <c r="D3" s="82"/>
      <c r="E3" s="79"/>
      <c r="F3" s="83"/>
      <c r="G3" s="81"/>
      <c r="H3" s="83"/>
    </row>
    <row r="4" spans="1:12" s="84" customFormat="1" ht="12" customHeight="1">
      <c r="A4" s="82"/>
      <c r="B4" s="82"/>
      <c r="C4" s="82"/>
      <c r="D4" s="82"/>
      <c r="E4" s="79"/>
      <c r="F4" s="696" t="s">
        <v>394</v>
      </c>
      <c r="G4" s="696"/>
      <c r="H4" s="696"/>
    </row>
    <row r="5" spans="1:12" s="84" customFormat="1" ht="12" customHeight="1">
      <c r="A5" s="82"/>
      <c r="B5" s="82"/>
      <c r="C5" s="82"/>
      <c r="D5" s="82"/>
      <c r="E5" s="79"/>
      <c r="F5" s="574" t="s">
        <v>389</v>
      </c>
      <c r="G5" s="575"/>
      <c r="H5" s="574" t="s">
        <v>365</v>
      </c>
      <c r="I5" s="501"/>
      <c r="J5" s="501"/>
      <c r="K5" s="501"/>
      <c r="L5" s="501"/>
    </row>
    <row r="6" spans="1:12" s="48" customFormat="1">
      <c r="A6" s="522"/>
      <c r="B6" s="522"/>
      <c r="C6" s="522"/>
      <c r="D6" s="522"/>
      <c r="E6" s="517" t="s">
        <v>116</v>
      </c>
      <c r="F6" s="697" t="s">
        <v>395</v>
      </c>
      <c r="G6" s="698"/>
      <c r="H6" s="698"/>
      <c r="I6" s="525"/>
      <c r="J6" s="524">
        <v>2012</v>
      </c>
      <c r="K6" s="525"/>
      <c r="L6" s="524">
        <v>2011</v>
      </c>
    </row>
    <row r="7" spans="1:12" s="36" customFormat="1">
      <c r="F7" s="699" t="s">
        <v>396</v>
      </c>
      <c r="G7" s="699"/>
      <c r="H7" s="699"/>
      <c r="I7" s="514"/>
      <c r="J7" s="514"/>
      <c r="K7" s="514"/>
      <c r="L7" s="514"/>
    </row>
    <row r="8" spans="1:12" s="36" customFormat="1" ht="8.25" customHeight="1">
      <c r="A8" s="34"/>
      <c r="B8" s="34"/>
      <c r="C8" s="34"/>
      <c r="D8" s="34"/>
      <c r="F8" s="514"/>
      <c r="G8" s="514"/>
      <c r="H8" s="515"/>
    </row>
    <row r="9" spans="1:12">
      <c r="A9" s="531" t="s">
        <v>257</v>
      </c>
      <c r="B9" s="83"/>
      <c r="C9" s="83"/>
      <c r="D9" s="83"/>
      <c r="E9" s="84"/>
      <c r="F9" s="532">
        <v>2569625</v>
      </c>
      <c r="G9" s="84"/>
      <c r="H9" s="532">
        <v>6507546</v>
      </c>
      <c r="J9" s="532">
        <v>24532974</v>
      </c>
      <c r="L9" s="532">
        <v>24619383</v>
      </c>
    </row>
    <row r="10" spans="1:12" s="631" customFormat="1">
      <c r="A10" s="337" t="s">
        <v>455</v>
      </c>
      <c r="B10" s="83"/>
      <c r="C10" s="83"/>
      <c r="D10" s="83"/>
      <c r="E10" s="596"/>
      <c r="F10" s="532"/>
      <c r="G10" s="596"/>
      <c r="H10" s="532"/>
      <c r="J10" s="532"/>
      <c r="L10" s="532"/>
    </row>
    <row r="11" spans="1:12" s="84" customFormat="1">
      <c r="A11" s="9"/>
      <c r="B11" s="83"/>
      <c r="C11" s="83"/>
      <c r="D11" s="83"/>
      <c r="F11" s="533"/>
      <c r="G11" s="534"/>
      <c r="H11" s="535"/>
      <c r="I11" s="536"/>
      <c r="J11" s="535"/>
      <c r="K11" s="534"/>
      <c r="L11" s="535"/>
    </row>
    <row r="12" spans="1:12" s="84" customFormat="1" hidden="1">
      <c r="A12" s="9" t="s">
        <v>399</v>
      </c>
      <c r="C12" s="83"/>
      <c r="D12" s="83"/>
      <c r="F12" s="145">
        <v>0</v>
      </c>
      <c r="G12" s="534"/>
      <c r="H12" s="537">
        <v>0</v>
      </c>
      <c r="I12" s="536"/>
      <c r="J12" s="537">
        <v>-500000</v>
      </c>
      <c r="K12" s="534"/>
      <c r="L12" s="537">
        <v>2370000</v>
      </c>
    </row>
    <row r="13" spans="1:12" s="84" customFormat="1" hidden="1">
      <c r="A13" s="150"/>
      <c r="B13" s="83"/>
      <c r="C13" s="83"/>
      <c r="D13" s="83"/>
      <c r="F13" s="145"/>
      <c r="H13" s="538"/>
      <c r="I13" s="161"/>
      <c r="J13" s="539"/>
      <c r="K13" s="7"/>
      <c r="L13" s="538"/>
    </row>
    <row r="14" spans="1:12" s="84" customFormat="1" hidden="1">
      <c r="A14" s="9"/>
      <c r="B14" s="83"/>
      <c r="C14" s="83"/>
      <c r="D14" s="83"/>
      <c r="F14" s="540"/>
      <c r="H14" s="540"/>
      <c r="I14" s="161"/>
      <c r="J14" s="539"/>
      <c r="K14" s="7"/>
      <c r="L14" s="538"/>
    </row>
    <row r="15" spans="1:12" s="84" customFormat="1">
      <c r="A15" s="9" t="s">
        <v>400</v>
      </c>
      <c r="B15" s="492"/>
      <c r="C15" s="150"/>
      <c r="D15" s="150"/>
      <c r="F15" s="669">
        <v>0</v>
      </c>
      <c r="H15" s="670">
        <v>-1205615</v>
      </c>
      <c r="I15" s="542"/>
      <c r="J15" s="540"/>
      <c r="K15" s="7"/>
      <c r="L15" s="540"/>
    </row>
    <row r="16" spans="1:12" s="84" customFormat="1">
      <c r="A16" s="150"/>
      <c r="B16" s="492"/>
      <c r="C16" s="492"/>
      <c r="D16" s="492"/>
      <c r="F16" s="148">
        <v>0</v>
      </c>
      <c r="H16" s="148">
        <v>-1205615</v>
      </c>
      <c r="I16" s="542"/>
      <c r="J16" s="532"/>
      <c r="K16" s="7"/>
      <c r="L16" s="532"/>
    </row>
    <row r="17" spans="1:187" s="84" customFormat="1">
      <c r="B17" s="83"/>
      <c r="C17" s="83"/>
      <c r="D17" s="83"/>
      <c r="F17" s="148"/>
      <c r="H17" s="148"/>
      <c r="J17" s="148">
        <v>-500000</v>
      </c>
      <c r="K17" s="7"/>
      <c r="L17" s="148">
        <v>2370000</v>
      </c>
    </row>
    <row r="18" spans="1:187" s="84" customFormat="1">
      <c r="A18" s="639" t="s">
        <v>401</v>
      </c>
      <c r="B18" s="640"/>
      <c r="J18" s="148"/>
      <c r="K18" s="7"/>
      <c r="L18" s="148"/>
    </row>
    <row r="19" spans="1:187" s="84" customFormat="1">
      <c r="A19" s="641" t="s">
        <v>402</v>
      </c>
      <c r="B19" s="640"/>
      <c r="F19" s="151"/>
      <c r="H19" s="151"/>
      <c r="J19" s="293">
        <v>24032974</v>
      </c>
      <c r="K19" s="7"/>
      <c r="L19" s="293">
        <v>26989383</v>
      </c>
    </row>
    <row r="20" spans="1:187" s="84" customFormat="1">
      <c r="A20" s="642" t="s">
        <v>403</v>
      </c>
      <c r="B20" s="640" t="s">
        <v>404</v>
      </c>
      <c r="F20" s="408">
        <v>0</v>
      </c>
      <c r="H20" s="408">
        <v>90646</v>
      </c>
      <c r="K20" s="7"/>
    </row>
    <row r="21" spans="1:187" s="596" customFormat="1">
      <c r="A21" s="642" t="s">
        <v>403</v>
      </c>
      <c r="B21" s="640" t="s">
        <v>405</v>
      </c>
      <c r="F21" s="411">
        <v>0</v>
      </c>
      <c r="H21" s="411">
        <v>-95275</v>
      </c>
      <c r="K21" s="7"/>
    </row>
    <row r="22" spans="1:187" s="596" customFormat="1">
      <c r="A22" s="150"/>
      <c r="F22" s="151">
        <v>0</v>
      </c>
      <c r="H22" s="151">
        <v>-4629</v>
      </c>
      <c r="K22" s="7"/>
    </row>
    <row r="23" spans="1:187">
      <c r="A23" s="492"/>
      <c r="B23" s="83"/>
      <c r="C23" s="543"/>
      <c r="D23" s="543"/>
      <c r="F23" s="143"/>
      <c r="G23" s="84"/>
      <c r="H23" s="143"/>
      <c r="J23" s="151"/>
      <c r="K23" s="165"/>
      <c r="L23" s="151"/>
      <c r="GC23" s="152"/>
    </row>
    <row r="24" spans="1:187">
      <c r="A24" s="153" t="s">
        <v>349</v>
      </c>
      <c r="B24" s="83"/>
      <c r="C24" s="83"/>
      <c r="D24" s="83"/>
      <c r="F24" s="637"/>
      <c r="G24" s="84"/>
      <c r="H24" s="637"/>
      <c r="J24" s="532">
        <v>-341610</v>
      </c>
      <c r="K24" s="165"/>
      <c r="L24" s="151" t="e">
        <v>#REF!</v>
      </c>
      <c r="GC24" s="152"/>
    </row>
    <row r="25" spans="1:187">
      <c r="A25" s="155" t="s">
        <v>258</v>
      </c>
      <c r="B25" s="83"/>
      <c r="C25" s="83"/>
      <c r="D25" s="83"/>
      <c r="E25" s="544">
        <v>3.3000000000000003</v>
      </c>
      <c r="F25" s="410">
        <v>-585526</v>
      </c>
      <c r="G25" s="84"/>
      <c r="H25" s="539">
        <v>-1269933</v>
      </c>
      <c r="J25" s="143"/>
      <c r="K25" s="165"/>
      <c r="L25" s="143"/>
      <c r="GE25" s="152" t="s">
        <v>162</v>
      </c>
    </row>
    <row r="26" spans="1:187">
      <c r="A26" s="87"/>
      <c r="B26" s="83"/>
      <c r="C26" s="83"/>
      <c r="D26" s="83"/>
      <c r="E26" s="87"/>
      <c r="F26" s="638"/>
      <c r="G26" s="84"/>
      <c r="H26" s="638"/>
      <c r="J26" s="154"/>
      <c r="K26" s="165"/>
      <c r="L26" s="154"/>
    </row>
    <row r="27" spans="1:187">
      <c r="A27" s="31" t="s">
        <v>393</v>
      </c>
      <c r="F27" s="14">
        <v>10189</v>
      </c>
      <c r="G27" s="13"/>
      <c r="H27" s="14">
        <v>1031335</v>
      </c>
      <c r="J27" s="532">
        <v>-2131478</v>
      </c>
      <c r="K27" s="165"/>
      <c r="L27" s="532">
        <v>-895686</v>
      </c>
    </row>
    <row r="28" spans="1:187" s="87" customFormat="1">
      <c r="A28" s="84"/>
      <c r="B28" s="81"/>
      <c r="C28" s="81"/>
      <c r="D28" s="81"/>
      <c r="E28" s="81"/>
      <c r="F28" s="14"/>
      <c r="G28" s="13"/>
      <c r="H28" s="14"/>
      <c r="I28" s="81"/>
      <c r="J28" s="154"/>
      <c r="K28" s="165"/>
      <c r="L28" s="154"/>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row>
    <row r="29" spans="1:187">
      <c r="A29" s="84" t="s">
        <v>350</v>
      </c>
      <c r="F29" s="14">
        <v>-7630</v>
      </c>
      <c r="G29" s="13"/>
      <c r="H29" s="14">
        <v>-92288</v>
      </c>
      <c r="J29" s="537">
        <v>-663514</v>
      </c>
      <c r="K29" s="165"/>
      <c r="L29" s="12">
        <v>366334</v>
      </c>
    </row>
    <row r="30" spans="1:187">
      <c r="F30" s="16"/>
      <c r="G30" s="13"/>
      <c r="H30" s="16"/>
      <c r="J30" s="539"/>
      <c r="K30" s="165"/>
      <c r="L30" s="14"/>
    </row>
    <row r="31" spans="1:187">
      <c r="F31" s="161">
        <v>-582967</v>
      </c>
      <c r="G31" s="84"/>
      <c r="H31" s="161">
        <v>-330886</v>
      </c>
      <c r="J31" s="541">
        <v>0</v>
      </c>
      <c r="L31" s="16">
        <v>0</v>
      </c>
    </row>
    <row r="32" spans="1:187" s="631" customFormat="1">
      <c r="A32" s="596"/>
      <c r="F32" s="161"/>
      <c r="G32" s="596"/>
      <c r="H32" s="161"/>
      <c r="J32" s="532"/>
      <c r="L32" s="13"/>
    </row>
    <row r="33" spans="1:185" s="631" customFormat="1">
      <c r="A33" s="640" t="s">
        <v>406</v>
      </c>
      <c r="B33" s="400"/>
      <c r="C33" s="401"/>
      <c r="F33" s="161"/>
      <c r="G33" s="596"/>
      <c r="H33" s="161"/>
      <c r="J33" s="532"/>
      <c r="L33" s="13"/>
    </row>
    <row r="34" spans="1:185" s="631" customFormat="1">
      <c r="A34" s="641" t="s">
        <v>407</v>
      </c>
      <c r="B34" s="400"/>
      <c r="C34" s="401"/>
      <c r="F34" s="161"/>
      <c r="G34" s="596"/>
      <c r="H34" s="161"/>
      <c r="J34" s="532"/>
      <c r="L34" s="13"/>
    </row>
    <row r="35" spans="1:185" s="631" customFormat="1">
      <c r="A35" s="153" t="s">
        <v>408</v>
      </c>
      <c r="B35" s="400"/>
      <c r="C35" s="401"/>
      <c r="F35" s="161">
        <v>0</v>
      </c>
      <c r="G35" s="596"/>
      <c r="H35" s="161">
        <v>95275</v>
      </c>
      <c r="J35" s="532"/>
      <c r="L35" s="13"/>
    </row>
    <row r="36" spans="1:185" s="631" customFormat="1">
      <c r="A36" s="596"/>
      <c r="F36" s="161"/>
      <c r="G36" s="596"/>
      <c r="H36" s="161"/>
      <c r="J36" s="532"/>
      <c r="L36" s="13"/>
    </row>
    <row r="37" spans="1:185">
      <c r="F37" s="84"/>
      <c r="G37" s="84"/>
      <c r="H37" s="84"/>
    </row>
    <row r="38" spans="1:185" ht="12.75" thickBot="1">
      <c r="A38" s="79" t="s">
        <v>167</v>
      </c>
      <c r="B38" s="79"/>
      <c r="C38" s="79"/>
      <c r="D38" s="79"/>
      <c r="E38" s="87"/>
      <c r="F38" s="164">
        <v>1986658</v>
      </c>
      <c r="G38" s="84"/>
      <c r="H38" s="164">
        <v>5061691</v>
      </c>
      <c r="J38" s="161">
        <v>-663514</v>
      </c>
      <c r="L38" s="161">
        <v>366334</v>
      </c>
    </row>
    <row r="39" spans="1:185" ht="12.75" thickTop="1">
      <c r="A39" s="337" t="s">
        <v>456</v>
      </c>
      <c r="B39" s="86"/>
      <c r="C39" s="86"/>
      <c r="D39" s="86"/>
      <c r="E39" s="86"/>
      <c r="F39" s="86"/>
      <c r="G39" s="84"/>
      <c r="H39" s="86"/>
      <c r="J39" s="84"/>
      <c r="L39" s="84"/>
    </row>
    <row r="40" spans="1:185" s="87" customFormat="1" ht="12.75" thickBot="1">
      <c r="A40" s="86"/>
      <c r="B40" s="86"/>
      <c r="C40" s="86"/>
      <c r="D40" s="86"/>
      <c r="E40" s="86"/>
      <c r="F40" s="88"/>
      <c r="G40" s="84"/>
      <c r="H40" s="86"/>
      <c r="I40" s="81"/>
      <c r="J40" s="164">
        <v>20896372</v>
      </c>
      <c r="K40" s="81"/>
      <c r="L40" s="164" t="e">
        <v>#REF!</v>
      </c>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row>
    <row r="41" spans="1:185" s="87" customFormat="1" ht="12.75" thickTop="1">
      <c r="A41" s="203" t="s">
        <v>460</v>
      </c>
      <c r="B41" s="3"/>
      <c r="C41" s="3"/>
      <c r="D41" s="3"/>
      <c r="E41" s="6"/>
      <c r="F41" s="13"/>
      <c r="G41" s="3"/>
      <c r="H41" s="13"/>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row>
    <row r="42" spans="1:185" s="87" customFormat="1">
      <c r="A42" s="3"/>
      <c r="B42" s="3"/>
      <c r="C42" s="3"/>
      <c r="D42" s="3"/>
      <c r="E42" s="3"/>
      <c r="F42" s="6"/>
      <c r="G42" s="7"/>
      <c r="H42" s="3"/>
      <c r="I42" s="81"/>
      <c r="J42" s="162"/>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row>
    <row r="43" spans="1:185" s="3" customFormat="1">
      <c r="F43" s="6"/>
      <c r="G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row>
    <row r="44" spans="1:185" s="3" customFormat="1">
      <c r="A44" s="203"/>
      <c r="B44" s="203"/>
      <c r="C44" s="203"/>
      <c r="D44" s="203"/>
      <c r="E44" s="203"/>
      <c r="F44" s="225"/>
      <c r="G44" s="13"/>
      <c r="H44" s="203"/>
      <c r="I44" s="13"/>
    </row>
    <row r="45" spans="1:185" s="3" customFormat="1">
      <c r="A45" s="203"/>
      <c r="B45" s="203"/>
      <c r="C45" s="203"/>
      <c r="D45" s="203"/>
      <c r="E45" s="203"/>
      <c r="F45" s="225"/>
      <c r="G45" s="13"/>
      <c r="H45" s="203"/>
      <c r="I45" s="13"/>
    </row>
    <row r="46" spans="1:185" s="203" customFormat="1">
      <c r="A46" s="33" t="s">
        <v>132</v>
      </c>
      <c r="C46" s="202"/>
      <c r="D46" s="202"/>
      <c r="E46" s="202"/>
      <c r="F46" s="202"/>
      <c r="G46" s="202"/>
      <c r="H46" s="194"/>
      <c r="I46" s="13"/>
      <c r="J46" s="13"/>
      <c r="K46" s="13"/>
      <c r="L46" s="13"/>
    </row>
    <row r="47" spans="1:185" s="203" customFormat="1">
      <c r="A47" s="33" t="s">
        <v>133</v>
      </c>
      <c r="C47" s="202"/>
      <c r="D47" s="202"/>
      <c r="E47" s="202"/>
      <c r="F47" s="202"/>
      <c r="G47" s="202"/>
      <c r="H47" s="194"/>
      <c r="I47" s="13"/>
      <c r="J47" s="13"/>
      <c r="K47" s="13"/>
      <c r="L47" s="13"/>
    </row>
    <row r="48" spans="1:185" s="203" customFormat="1">
      <c r="A48" s="215"/>
      <c r="B48" s="215"/>
      <c r="C48" s="215"/>
      <c r="D48" s="215"/>
      <c r="E48" s="202"/>
      <c r="F48" s="202"/>
      <c r="G48" s="202"/>
      <c r="H48" s="202"/>
      <c r="J48" s="13"/>
      <c r="K48" s="13"/>
      <c r="L48" s="13"/>
    </row>
    <row r="49" spans="1:12" s="203" customFormat="1">
      <c r="A49" s="215"/>
      <c r="B49" s="215"/>
      <c r="C49" s="215"/>
      <c r="D49" s="215"/>
      <c r="E49" s="202"/>
      <c r="F49" s="202"/>
      <c r="G49" s="202"/>
      <c r="H49" s="202"/>
      <c r="J49" s="13"/>
      <c r="K49" s="13"/>
      <c r="L49" s="13"/>
    </row>
    <row r="50" spans="1:12" s="203" customFormat="1">
      <c r="E50" s="194"/>
      <c r="F50" s="194"/>
      <c r="G50" s="194"/>
      <c r="H50" s="194"/>
      <c r="I50" s="202"/>
      <c r="J50" s="13"/>
      <c r="K50" s="13"/>
      <c r="L50" s="13"/>
    </row>
    <row r="51" spans="1:12" s="203" customFormat="1">
      <c r="E51" s="194"/>
      <c r="F51" s="194"/>
      <c r="G51" s="194"/>
      <c r="H51" s="194"/>
      <c r="I51" s="202"/>
      <c r="J51" s="13"/>
      <c r="K51" s="13"/>
      <c r="L51" s="13"/>
    </row>
    <row r="52" spans="1:12" s="203" customFormat="1">
      <c r="A52" s="33" t="s">
        <v>464</v>
      </c>
      <c r="I52" s="194"/>
      <c r="J52" s="13"/>
      <c r="K52" s="13"/>
      <c r="L52" s="13"/>
    </row>
    <row r="53" spans="1:12" s="203" customFormat="1">
      <c r="A53" s="33" t="s">
        <v>134</v>
      </c>
      <c r="B53" s="208"/>
      <c r="C53" s="208"/>
      <c r="D53" s="208"/>
      <c r="E53" s="208"/>
      <c r="F53" s="218"/>
      <c r="G53" s="208"/>
      <c r="H53" s="208"/>
      <c r="I53" s="194"/>
      <c r="J53" s="13"/>
      <c r="K53" s="13"/>
      <c r="L53" s="13"/>
    </row>
    <row r="54" spans="1:12" s="203" customFormat="1">
      <c r="A54" s="84"/>
      <c r="B54" s="81"/>
      <c r="C54" s="81"/>
      <c r="D54" s="81"/>
      <c r="E54" s="81"/>
      <c r="F54" s="81"/>
      <c r="G54" s="81"/>
      <c r="H54" s="81"/>
      <c r="J54" s="13"/>
      <c r="K54" s="13"/>
      <c r="L54" s="13"/>
    </row>
    <row r="55" spans="1:12" s="219" customFormat="1">
      <c r="A55" s="84"/>
      <c r="B55" s="81"/>
      <c r="C55" s="81"/>
      <c r="D55" s="81"/>
      <c r="E55" s="81"/>
      <c r="F55" s="81"/>
      <c r="G55" s="81"/>
      <c r="H55" s="81"/>
      <c r="I55" s="208"/>
      <c r="J55" s="13"/>
      <c r="K55" s="13"/>
      <c r="L55" s="13"/>
    </row>
  </sheetData>
  <mergeCells count="3">
    <mergeCell ref="F7:H7"/>
    <mergeCell ref="F4:H4"/>
    <mergeCell ref="F6:H6"/>
  </mergeCells>
  <phoneticPr fontId="0" type="noConversion"/>
  <printOptions horizontalCentered="1"/>
  <pageMargins left="0.75" right="0.5" top="0.5" bottom="0.25" header="0.5" footer="0.5"/>
  <pageSetup paperSize="9" fitToHeight="2" orientation="portrait" r:id="rId1"/>
  <headerFooter alignWithMargins="0">
    <oddFooter>&amp;C5 of 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A1:I30"/>
  <sheetViews>
    <sheetView view="pageBreakPreview" zoomScaleSheetLayoutView="100" workbookViewId="0">
      <selection activeCell="J27" sqref="J27:R27"/>
    </sheetView>
  </sheetViews>
  <sheetFormatPr defaultRowHeight="12"/>
  <cols>
    <col min="1" max="1" width="5.125" style="63" customWidth="1"/>
    <col min="2" max="2" width="3.625" style="63" customWidth="1"/>
    <col min="3" max="3" width="22.375" style="63" customWidth="1"/>
    <col min="4" max="4" width="5.625" style="65" customWidth="1"/>
    <col min="5" max="5" width="5.625" style="63" customWidth="1"/>
    <col min="6" max="6" width="14.625" style="63" customWidth="1"/>
    <col min="7" max="7" width="0.625" style="63" customWidth="1"/>
    <col min="8" max="8" width="15.125" style="70" customWidth="1"/>
    <col min="9" max="9" width="0.75" style="70" customWidth="1"/>
    <col min="10" max="16384" width="9" style="63"/>
  </cols>
  <sheetData>
    <row r="1" spans="1:9">
      <c r="A1" s="60" t="str">
        <f>'[46]Statement of FP'!$A$1</f>
        <v>NIT - STATE ENTERPRISE FUND</v>
      </c>
      <c r="B1" s="60"/>
      <c r="C1" s="60"/>
      <c r="D1" s="61"/>
      <c r="E1" s="60"/>
      <c r="F1" s="62"/>
      <c r="H1" s="64"/>
      <c r="I1" s="64"/>
    </row>
    <row r="2" spans="1:9">
      <c r="A2" s="60" t="s">
        <v>154</v>
      </c>
      <c r="B2" s="60"/>
      <c r="C2" s="60"/>
      <c r="D2" s="61"/>
      <c r="E2" s="60"/>
      <c r="F2" s="62"/>
      <c r="H2" s="64"/>
      <c r="I2" s="64"/>
    </row>
    <row r="3" spans="1:9">
      <c r="A3" s="37" t="s">
        <v>135</v>
      </c>
      <c r="B3" s="60"/>
      <c r="C3" s="60"/>
      <c r="D3" s="61"/>
      <c r="E3" s="60"/>
      <c r="F3" s="62"/>
      <c r="H3" s="64"/>
      <c r="I3" s="64"/>
    </row>
    <row r="4" spans="1:9">
      <c r="A4" s="60"/>
      <c r="B4" s="60"/>
      <c r="C4" s="60"/>
      <c r="D4" s="61"/>
      <c r="E4" s="60"/>
      <c r="F4" s="62"/>
      <c r="H4" s="39" t="s">
        <v>136</v>
      </c>
      <c r="I4" s="64"/>
    </row>
    <row r="5" spans="1:9" ht="12" customHeight="1">
      <c r="A5" s="60"/>
      <c r="B5" s="60"/>
      <c r="C5" s="60"/>
      <c r="D5" s="61"/>
      <c r="E5" s="700" t="s">
        <v>116</v>
      </c>
      <c r="F5" s="40"/>
      <c r="G5" s="40"/>
      <c r="H5" s="39" t="s">
        <v>137</v>
      </c>
      <c r="I5" s="40"/>
    </row>
    <row r="6" spans="1:9" ht="10.5" customHeight="1">
      <c r="A6" s="60"/>
      <c r="B6" s="60"/>
      <c r="C6" s="60"/>
      <c r="D6" s="61"/>
      <c r="E6" s="701"/>
      <c r="F6" s="41" t="s">
        <v>117</v>
      </c>
      <c r="G6" s="42"/>
      <c r="H6" s="41" t="s">
        <v>138</v>
      </c>
      <c r="I6" s="43"/>
    </row>
    <row r="7" spans="1:9">
      <c r="E7" s="701"/>
      <c r="F7" s="704" t="s">
        <v>139</v>
      </c>
      <c r="G7" s="704"/>
      <c r="H7" s="704"/>
      <c r="I7" s="44"/>
    </row>
    <row r="8" spans="1:9">
      <c r="D8" s="66"/>
      <c r="F8" s="67"/>
      <c r="H8" s="68"/>
      <c r="I8" s="68"/>
    </row>
    <row r="9" spans="1:9">
      <c r="A9" s="63" t="str">
        <f>'[46]Income Statement'!A36</f>
        <v>Net income for the period after taxation</v>
      </c>
      <c r="D9" s="66"/>
      <c r="F9" s="69">
        <f>'P&amp;L'!E43</f>
        <v>2559</v>
      </c>
      <c r="H9" s="69">
        <f>'P&amp;L'!G43</f>
        <v>939047</v>
      </c>
      <c r="I9" s="69"/>
    </row>
    <row r="10" spans="1:9">
      <c r="D10" s="66"/>
      <c r="F10" s="69"/>
      <c r="I10" s="69"/>
    </row>
    <row r="11" spans="1:9">
      <c r="A11" s="60" t="s">
        <v>155</v>
      </c>
      <c r="D11" s="66"/>
      <c r="F11" s="67"/>
      <c r="I11" s="67"/>
    </row>
    <row r="12" spans="1:9">
      <c r="A12" s="63" t="s">
        <v>156</v>
      </c>
      <c r="D12" s="66"/>
      <c r="F12" s="67"/>
      <c r="I12" s="67"/>
    </row>
    <row r="13" spans="1:9">
      <c r="A13" s="63" t="s">
        <v>157</v>
      </c>
      <c r="E13" s="71">
        <v>3.1</v>
      </c>
      <c r="F13" s="56">
        <f>UHF!F25</f>
        <v>-585526</v>
      </c>
      <c r="H13" s="56">
        <v>4171605</v>
      </c>
      <c r="I13" s="56"/>
    </row>
    <row r="14" spans="1:9">
      <c r="E14" s="71"/>
      <c r="I14" s="63"/>
    </row>
    <row r="15" spans="1:9" ht="12.75" thickBot="1">
      <c r="A15" s="60" t="s">
        <v>158</v>
      </c>
      <c r="E15" s="71"/>
      <c r="F15" s="72">
        <f>F13+F9</f>
        <v>-582967</v>
      </c>
      <c r="H15" s="72">
        <f>H13+H9</f>
        <v>5110652</v>
      </c>
      <c r="I15" s="73"/>
    </row>
    <row r="16" spans="1:9" ht="12.75" thickTop="1">
      <c r="E16" s="71"/>
    </row>
    <row r="17" spans="1:9">
      <c r="E17" s="71"/>
    </row>
    <row r="18" spans="1:9">
      <c r="A18" s="36" t="s">
        <v>153</v>
      </c>
    </row>
    <row r="21" spans="1:9">
      <c r="F21" s="74"/>
    </row>
    <row r="22" spans="1:9">
      <c r="A22" s="702" t="s">
        <v>159</v>
      </c>
      <c r="B22" s="702"/>
      <c r="C22" s="702"/>
      <c r="D22" s="702"/>
      <c r="E22" s="702"/>
      <c r="F22" s="702"/>
      <c r="G22" s="702"/>
      <c r="H22" s="702"/>
      <c r="I22" s="75"/>
    </row>
    <row r="23" spans="1:9">
      <c r="A23" s="703" t="s">
        <v>160</v>
      </c>
      <c r="B23" s="703"/>
      <c r="C23" s="703"/>
      <c r="D23" s="703"/>
      <c r="E23" s="703"/>
      <c r="F23" s="703"/>
      <c r="G23" s="703"/>
      <c r="H23" s="703"/>
      <c r="I23" s="50"/>
    </row>
    <row r="24" spans="1:9">
      <c r="A24" s="76"/>
      <c r="B24" s="76"/>
      <c r="C24" s="77"/>
      <c r="D24" s="77"/>
      <c r="E24" s="77"/>
      <c r="F24" s="76"/>
      <c r="G24" s="76"/>
      <c r="H24" s="76"/>
      <c r="I24" s="76"/>
    </row>
    <row r="25" spans="1:9">
      <c r="A25" s="76"/>
      <c r="B25" s="76"/>
      <c r="C25" s="77"/>
      <c r="D25" s="77"/>
      <c r="E25" s="77"/>
      <c r="F25" s="76"/>
      <c r="G25" s="76"/>
      <c r="H25" s="76"/>
      <c r="I25" s="76"/>
    </row>
    <row r="26" spans="1:9">
      <c r="A26" s="76"/>
      <c r="B26" s="76"/>
      <c r="C26" s="77"/>
      <c r="D26" s="77"/>
      <c r="E26" s="77"/>
      <c r="F26" s="76"/>
      <c r="G26" s="76"/>
      <c r="H26" s="76"/>
      <c r="I26" s="76"/>
    </row>
    <row r="27" spans="1:9">
      <c r="A27" s="76"/>
      <c r="B27" s="76"/>
      <c r="C27" s="77"/>
      <c r="D27" s="77"/>
      <c r="E27" s="77"/>
      <c r="F27" s="76"/>
      <c r="G27" s="76"/>
      <c r="H27" s="76"/>
      <c r="I27" s="76"/>
    </row>
    <row r="28" spans="1:9">
      <c r="A28" s="76"/>
      <c r="B28" s="76"/>
      <c r="C28" s="77"/>
      <c r="D28" s="77"/>
      <c r="E28" s="77"/>
      <c r="F28" s="76"/>
      <c r="G28" s="76"/>
      <c r="H28" s="76"/>
      <c r="I28" s="76"/>
    </row>
    <row r="29" spans="1:9">
      <c r="A29" s="78"/>
      <c r="B29" s="76"/>
      <c r="C29" s="77"/>
      <c r="D29" s="77"/>
      <c r="E29" s="77"/>
      <c r="F29" s="76"/>
      <c r="G29" s="76"/>
      <c r="H29" s="76"/>
      <c r="I29" s="76"/>
    </row>
    <row r="30" spans="1:9">
      <c r="A30" s="78" t="s">
        <v>161</v>
      </c>
      <c r="B30" s="76"/>
      <c r="C30" s="77"/>
      <c r="D30" s="77"/>
      <c r="E30" s="77"/>
      <c r="F30" s="76"/>
      <c r="G30" s="76"/>
      <c r="H30" s="76"/>
      <c r="I30" s="76"/>
    </row>
  </sheetData>
  <mergeCells count="4">
    <mergeCell ref="E5:E7"/>
    <mergeCell ref="A22:H22"/>
    <mergeCell ref="A23:H23"/>
    <mergeCell ref="F7:H7"/>
  </mergeCells>
  <phoneticPr fontId="59" type="noConversion"/>
  <printOptions horizontalCentered="1"/>
  <pageMargins left="0.75" right="0.5" top="0.5" bottom="0.25" header="0.5" footer="0.36"/>
  <pageSetup paperSize="9" scale="80" orientation="portrait" r:id="rId1"/>
  <headerFooter alignWithMargins="0">
    <oddFooter>&amp;C3/9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sheetPr>
  <dimension ref="A1:I124"/>
  <sheetViews>
    <sheetView view="pageBreakPreview" zoomScaleSheetLayoutView="100" workbookViewId="0">
      <selection activeCell="J27" sqref="J27:R27"/>
    </sheetView>
  </sheetViews>
  <sheetFormatPr defaultRowHeight="12"/>
  <cols>
    <col min="1" max="1" width="5.125" style="92" customWidth="1"/>
    <col min="2" max="2" width="3.625" style="92" customWidth="1"/>
    <col min="3" max="3" width="27.5" style="92" customWidth="1"/>
    <col min="4" max="4" width="5.625" style="99" customWidth="1"/>
    <col min="5" max="5" width="5.625" style="92" customWidth="1"/>
    <col min="6" max="6" width="14.625" style="92" customWidth="1"/>
    <col min="7" max="7" width="0.625" style="92" customWidth="1"/>
    <col min="8" max="8" width="14.875" style="109" customWidth="1"/>
    <col min="9" max="9" width="0.5" style="109" customWidth="1"/>
    <col min="10" max="16384" width="9" style="92"/>
  </cols>
  <sheetData>
    <row r="1" spans="1:9">
      <c r="A1" s="90" t="str">
        <f>'[46]Income Statement'!A1</f>
        <v>NIT - STATE ENTERPRISE FUND</v>
      </c>
      <c r="B1" s="90"/>
      <c r="C1" s="90"/>
      <c r="D1" s="91"/>
      <c r="E1" s="90"/>
      <c r="F1" s="90"/>
      <c r="H1" s="93"/>
      <c r="I1" s="93"/>
    </row>
    <row r="2" spans="1:9">
      <c r="A2" s="94" t="s">
        <v>168</v>
      </c>
      <c r="B2" s="90"/>
      <c r="C2" s="90"/>
      <c r="D2" s="91"/>
      <c r="E2" s="90"/>
      <c r="F2" s="90"/>
      <c r="H2" s="93"/>
      <c r="I2" s="93"/>
    </row>
    <row r="3" spans="1:9">
      <c r="A3" s="37" t="s">
        <v>169</v>
      </c>
      <c r="B3" s="90"/>
      <c r="C3" s="90"/>
      <c r="D3" s="91"/>
      <c r="E3" s="90"/>
      <c r="F3" s="90"/>
      <c r="H3" s="93"/>
      <c r="I3" s="93"/>
    </row>
    <row r="4" spans="1:9">
      <c r="A4" s="90"/>
      <c r="B4" s="90"/>
      <c r="C4" s="90"/>
      <c r="D4" s="91"/>
      <c r="E4" s="90"/>
      <c r="F4" s="90"/>
      <c r="H4" s="39" t="s">
        <v>136</v>
      </c>
      <c r="I4" s="93"/>
    </row>
    <row r="5" spans="1:9" ht="12" customHeight="1">
      <c r="A5" s="90"/>
      <c r="B5" s="90"/>
      <c r="C5" s="90"/>
      <c r="D5" s="91"/>
      <c r="E5" s="95"/>
      <c r="F5" s="40"/>
      <c r="G5" s="40"/>
      <c r="H5" s="39" t="s">
        <v>137</v>
      </c>
      <c r="I5" s="40"/>
    </row>
    <row r="6" spans="1:9">
      <c r="A6" s="90"/>
      <c r="B6" s="90"/>
      <c r="C6" s="90"/>
      <c r="D6" s="91"/>
      <c r="E6" s="96"/>
      <c r="F6" s="41" t="s">
        <v>117</v>
      </c>
      <c r="G6" s="42"/>
      <c r="H6" s="41" t="s">
        <v>138</v>
      </c>
      <c r="I6" s="43"/>
    </row>
    <row r="7" spans="1:9">
      <c r="D7" s="97"/>
      <c r="F7" s="704" t="s">
        <v>139</v>
      </c>
      <c r="G7" s="704"/>
      <c r="H7" s="704"/>
      <c r="I7" s="44"/>
    </row>
    <row r="8" spans="1:9">
      <c r="D8" s="97"/>
      <c r="F8" s="98"/>
      <c r="G8" s="98"/>
      <c r="H8" s="30"/>
      <c r="I8" s="98"/>
    </row>
    <row r="9" spans="1:9">
      <c r="A9" s="92" t="s">
        <v>170</v>
      </c>
      <c r="F9" s="100">
        <v>1225294</v>
      </c>
      <c r="H9" s="101">
        <v>0</v>
      </c>
      <c r="I9" s="101"/>
    </row>
    <row r="10" spans="1:9">
      <c r="F10" s="103"/>
      <c r="H10" s="101"/>
      <c r="I10" s="101"/>
    </row>
    <row r="11" spans="1:9">
      <c r="A11" s="92" t="s">
        <v>171</v>
      </c>
      <c r="F11" s="103">
        <f>ROUND(-196988.025*5.9,)</f>
        <v>-1162229</v>
      </c>
      <c r="H11" s="104">
        <v>0</v>
      </c>
      <c r="I11" s="104"/>
    </row>
    <row r="12" spans="1:9">
      <c r="F12" s="103"/>
      <c r="H12" s="104"/>
      <c r="I12" s="104"/>
    </row>
    <row r="13" spans="1:9" ht="12.75">
      <c r="A13" s="92" t="s">
        <v>166</v>
      </c>
      <c r="F13" s="105">
        <f>-260826.515*4.12</f>
        <v>-1074605.2418000002</v>
      </c>
      <c r="H13" s="101">
        <v>0</v>
      </c>
      <c r="I13" s="101"/>
    </row>
    <row r="14" spans="1:9">
      <c r="F14" s="103"/>
      <c r="H14" s="104"/>
      <c r="I14" s="104"/>
    </row>
    <row r="15" spans="1:9">
      <c r="A15" s="92" t="s">
        <v>172</v>
      </c>
      <c r="F15" s="103">
        <f>'P&amp;L'!E43</f>
        <v>2559</v>
      </c>
      <c r="H15" s="103">
        <v>1225294</v>
      </c>
      <c r="I15" s="103"/>
    </row>
    <row r="16" spans="1:9">
      <c r="F16" s="103"/>
      <c r="H16" s="92"/>
      <c r="I16" s="92"/>
    </row>
    <row r="17" spans="1:9" ht="12.75" thickBot="1">
      <c r="A17" s="106" t="s">
        <v>173</v>
      </c>
      <c r="B17" s="106"/>
      <c r="F17" s="107">
        <f>SUM(F9:F16)</f>
        <v>-1008981.2418000002</v>
      </c>
      <c r="H17" s="108">
        <f>SUM(H9:H16)</f>
        <v>1225294</v>
      </c>
      <c r="I17" s="108"/>
    </row>
    <row r="18" spans="1:9" ht="12.75" thickTop="1">
      <c r="A18" s="90"/>
      <c r="B18" s="90"/>
      <c r="F18" s="100"/>
    </row>
    <row r="19" spans="1:9">
      <c r="A19" s="90" t="s">
        <v>174</v>
      </c>
      <c r="B19" s="90"/>
      <c r="F19" s="100"/>
    </row>
    <row r="20" spans="1:9">
      <c r="A20" s="90"/>
      <c r="B20" s="90"/>
      <c r="F20" s="100"/>
    </row>
    <row r="21" spans="1:9">
      <c r="A21" s="92" t="s">
        <v>175</v>
      </c>
      <c r="B21" s="90"/>
      <c r="F21" s="100">
        <f>'[47]Distribution Working'!C36*0</f>
        <v>0</v>
      </c>
      <c r="H21" s="103">
        <v>1109046</v>
      </c>
      <c r="I21" s="103"/>
    </row>
    <row r="22" spans="1:9">
      <c r="B22" s="90"/>
      <c r="F22" s="100"/>
      <c r="H22" s="110"/>
      <c r="I22" s="110"/>
    </row>
    <row r="23" spans="1:9">
      <c r="A23" s="92" t="s">
        <v>176</v>
      </c>
      <c r="B23" s="90"/>
      <c r="F23" s="100">
        <f>'[47]Distribution Working'!E36*0</f>
        <v>0</v>
      </c>
      <c r="H23" s="103">
        <v>116248</v>
      </c>
      <c r="I23" s="103"/>
    </row>
    <row r="24" spans="1:9">
      <c r="B24" s="90"/>
      <c r="F24" s="100"/>
      <c r="H24" s="110"/>
      <c r="I24" s="110"/>
    </row>
    <row r="25" spans="1:9" ht="12.75" thickBot="1">
      <c r="A25" s="90"/>
      <c r="B25" s="90"/>
      <c r="F25" s="111">
        <f>SUM(F21:F23)</f>
        <v>0</v>
      </c>
      <c r="H25" s="111">
        <f>SUM(H21:H23)</f>
        <v>1225294</v>
      </c>
      <c r="I25" s="111"/>
    </row>
    <row r="26" spans="1:9" ht="12.75" thickTop="1">
      <c r="A26" s="90"/>
      <c r="B26" s="90"/>
      <c r="F26" s="100"/>
    </row>
    <row r="27" spans="1:9">
      <c r="A27" s="36" t="s">
        <v>153</v>
      </c>
    </row>
    <row r="28" spans="1:9">
      <c r="F28" s="102"/>
    </row>
    <row r="29" spans="1:9">
      <c r="F29" s="102"/>
    </row>
    <row r="30" spans="1:9">
      <c r="F30" s="102"/>
    </row>
    <row r="31" spans="1:9">
      <c r="F31" s="102"/>
      <c r="H31" s="112"/>
      <c r="I31" s="112"/>
    </row>
    <row r="32" spans="1:9">
      <c r="A32" s="705" t="s">
        <v>177</v>
      </c>
      <c r="B32" s="705"/>
      <c r="C32" s="705"/>
      <c r="D32" s="705"/>
      <c r="E32" s="705"/>
      <c r="F32" s="705"/>
      <c r="G32" s="705"/>
      <c r="H32" s="705"/>
      <c r="I32" s="30"/>
    </row>
    <row r="33" spans="1:9">
      <c r="A33" s="706" t="s">
        <v>178</v>
      </c>
      <c r="B33" s="706"/>
      <c r="C33" s="706"/>
      <c r="D33" s="706"/>
      <c r="E33" s="706"/>
      <c r="F33" s="706"/>
      <c r="G33" s="706"/>
      <c r="H33" s="706"/>
      <c r="I33" s="113"/>
    </row>
    <row r="34" spans="1:9">
      <c r="A34" s="114"/>
      <c r="B34" s="114"/>
      <c r="C34" s="115"/>
      <c r="D34" s="115"/>
      <c r="E34" s="115"/>
      <c r="F34" s="114"/>
      <c r="G34" s="114"/>
      <c r="H34" s="114"/>
      <c r="I34" s="114"/>
    </row>
    <row r="35" spans="1:9">
      <c r="A35" s="114"/>
      <c r="B35" s="114"/>
      <c r="C35" s="115"/>
      <c r="D35" s="115"/>
      <c r="E35" s="115"/>
      <c r="F35" s="114"/>
      <c r="G35" s="114"/>
      <c r="H35" s="114"/>
      <c r="I35" s="114"/>
    </row>
    <row r="36" spans="1:9">
      <c r="A36" s="114"/>
      <c r="B36" s="114"/>
      <c r="C36" s="115"/>
      <c r="D36" s="115"/>
      <c r="E36" s="115"/>
      <c r="F36" s="114"/>
      <c r="G36" s="114"/>
      <c r="H36" s="114"/>
      <c r="I36" s="114"/>
    </row>
    <row r="37" spans="1:9">
      <c r="A37" s="114"/>
      <c r="B37" s="114"/>
      <c r="C37" s="115"/>
      <c r="D37" s="115"/>
      <c r="E37" s="115"/>
      <c r="F37" s="114"/>
      <c r="G37" s="114"/>
      <c r="H37" s="114"/>
      <c r="I37" s="114"/>
    </row>
    <row r="38" spans="1:9">
      <c r="A38" s="114"/>
      <c r="B38" s="114"/>
      <c r="C38" s="115"/>
      <c r="D38" s="115"/>
      <c r="E38" s="115"/>
      <c r="F38" s="114"/>
      <c r="G38" s="114"/>
      <c r="H38" s="114"/>
      <c r="I38" s="114"/>
    </row>
    <row r="39" spans="1:9">
      <c r="A39" s="116"/>
      <c r="B39" s="114"/>
      <c r="C39" s="115"/>
      <c r="D39" s="115"/>
      <c r="E39" s="115"/>
      <c r="F39" s="114"/>
      <c r="G39" s="114"/>
      <c r="H39" s="114"/>
      <c r="I39" s="114"/>
    </row>
    <row r="40" spans="1:9">
      <c r="A40" s="116" t="s">
        <v>179</v>
      </c>
      <c r="B40" s="114"/>
      <c r="C40" s="115"/>
      <c r="D40" s="115"/>
      <c r="E40" s="115"/>
      <c r="F40" s="114"/>
      <c r="G40" s="114"/>
      <c r="H40" s="114"/>
      <c r="I40" s="114"/>
    </row>
    <row r="44" spans="1:9">
      <c r="D44" s="95"/>
    </row>
    <row r="45" spans="1:9">
      <c r="D45" s="92"/>
    </row>
    <row r="46" spans="1:9">
      <c r="D46" s="92"/>
    </row>
    <row r="47" spans="1:9">
      <c r="D47" s="117"/>
    </row>
    <row r="48" spans="1:9">
      <c r="D48" s="117"/>
    </row>
    <row r="49" spans="4:4">
      <c r="D49" s="117"/>
    </row>
    <row r="85" spans="3:6">
      <c r="C85" s="92" t="s">
        <v>180</v>
      </c>
    </row>
    <row r="87" spans="3:6">
      <c r="F87" s="92">
        <f>SUM(F67:F86)</f>
        <v>0</v>
      </c>
    </row>
    <row r="121" spans="6:6">
      <c r="F121" s="92">
        <f>SUM(F107:F119)</f>
        <v>0</v>
      </c>
    </row>
    <row r="124" spans="6:6">
      <c r="F124" s="92">
        <f>F121</f>
        <v>0</v>
      </c>
    </row>
  </sheetData>
  <mergeCells count="3">
    <mergeCell ref="A32:H32"/>
    <mergeCell ref="A33:H33"/>
    <mergeCell ref="F7:H7"/>
  </mergeCells>
  <phoneticPr fontId="59" type="noConversion"/>
  <printOptions horizontalCentered="1"/>
  <pageMargins left="0.75" right="0.5" top="0.5" bottom="0.25" header="0.5" footer="0.36"/>
  <pageSetup paperSize="9" scale="71" orientation="portrait" r:id="rId1"/>
  <headerFooter alignWithMargins="0">
    <oddFooter>&amp;C5/9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4"/>
  </sheetPr>
  <dimension ref="A1:M72"/>
  <sheetViews>
    <sheetView topLeftCell="F32" workbookViewId="0">
      <selection activeCell="H47" sqref="H47"/>
    </sheetView>
  </sheetViews>
  <sheetFormatPr defaultRowHeight="15.75"/>
  <cols>
    <col min="7" max="7" width="55.125" bestFit="1" customWidth="1"/>
    <col min="8" max="9" width="16" bestFit="1" customWidth="1"/>
    <col min="11" max="12" width="16" bestFit="1" customWidth="1"/>
  </cols>
  <sheetData>
    <row r="1" spans="1:13">
      <c r="A1" t="s">
        <v>220</v>
      </c>
      <c r="B1" t="s">
        <v>221</v>
      </c>
      <c r="C1" t="s">
        <v>222</v>
      </c>
      <c r="D1" t="s">
        <v>223</v>
      </c>
      <c r="E1" t="s">
        <v>224</v>
      </c>
      <c r="F1">
        <v>1</v>
      </c>
      <c r="G1" t="s">
        <v>118</v>
      </c>
      <c r="H1" s="166">
        <v>25802846125.32</v>
      </c>
      <c r="J1" t="s">
        <v>225</v>
      </c>
      <c r="K1" s="166">
        <v>30125690957.150002</v>
      </c>
      <c r="L1" s="166">
        <v>30125690957.150002</v>
      </c>
      <c r="M1" t="s">
        <v>226</v>
      </c>
    </row>
    <row r="2" spans="1:13">
      <c r="A2" t="s">
        <v>220</v>
      </c>
      <c r="B2" t="s">
        <v>221</v>
      </c>
      <c r="C2" t="s">
        <v>222</v>
      </c>
      <c r="D2" t="s">
        <v>223</v>
      </c>
      <c r="E2" t="s">
        <v>224</v>
      </c>
      <c r="F2">
        <v>10101</v>
      </c>
      <c r="G2" t="s">
        <v>228</v>
      </c>
      <c r="H2" s="167">
        <v>707575</v>
      </c>
      <c r="J2" t="s">
        <v>225</v>
      </c>
      <c r="K2" s="166">
        <v>30125690957.150002</v>
      </c>
      <c r="L2" s="166">
        <v>30125690957.150002</v>
      </c>
      <c r="M2" t="s">
        <v>226</v>
      </c>
    </row>
    <row r="3" spans="1:13">
      <c r="A3" t="s">
        <v>220</v>
      </c>
      <c r="B3" t="s">
        <v>221</v>
      </c>
      <c r="C3" t="s">
        <v>222</v>
      </c>
      <c r="D3" t="s">
        <v>223</v>
      </c>
      <c r="E3" t="s">
        <v>224</v>
      </c>
      <c r="F3">
        <v>102</v>
      </c>
      <c r="G3" t="s">
        <v>232</v>
      </c>
      <c r="H3" s="166">
        <v>25802138550.32</v>
      </c>
      <c r="J3" t="s">
        <v>225</v>
      </c>
      <c r="K3" s="166">
        <v>30125690957.150002</v>
      </c>
      <c r="L3" s="166">
        <v>30125690957.150002</v>
      </c>
      <c r="M3" t="s">
        <v>226</v>
      </c>
    </row>
    <row r="4" spans="1:13">
      <c r="A4" t="s">
        <v>220</v>
      </c>
      <c r="B4" t="s">
        <v>221</v>
      </c>
      <c r="C4" t="s">
        <v>222</v>
      </c>
      <c r="D4" t="s">
        <v>223</v>
      </c>
      <c r="E4" t="s">
        <v>224</v>
      </c>
      <c r="F4">
        <v>102010102</v>
      </c>
      <c r="G4" t="s">
        <v>235</v>
      </c>
      <c r="H4" s="167">
        <v>18886073518.709999</v>
      </c>
      <c r="J4" t="s">
        <v>225</v>
      </c>
      <c r="K4" s="166">
        <v>30125690957.150002</v>
      </c>
      <c r="L4" s="166">
        <v>30125690957.150002</v>
      </c>
      <c r="M4" t="s">
        <v>226</v>
      </c>
    </row>
    <row r="5" spans="1:13">
      <c r="A5" t="s">
        <v>220</v>
      </c>
      <c r="B5" t="s">
        <v>221</v>
      </c>
      <c r="C5" t="s">
        <v>222</v>
      </c>
      <c r="D5" t="s">
        <v>223</v>
      </c>
      <c r="E5" t="s">
        <v>224</v>
      </c>
      <c r="F5">
        <v>1020101020101</v>
      </c>
      <c r="G5" t="s">
        <v>237</v>
      </c>
      <c r="H5" s="166">
        <v>10753268270.549999</v>
      </c>
      <c r="J5" t="s">
        <v>225</v>
      </c>
      <c r="K5" s="166">
        <v>30125690957.150002</v>
      </c>
      <c r="L5" s="166">
        <v>30125690957.150002</v>
      </c>
      <c r="M5" t="s">
        <v>226</v>
      </c>
    </row>
    <row r="6" spans="1:13">
      <c r="A6" t="s">
        <v>220</v>
      </c>
      <c r="B6" t="s">
        <v>221</v>
      </c>
      <c r="C6" t="s">
        <v>222</v>
      </c>
      <c r="D6" t="s">
        <v>223</v>
      </c>
      <c r="E6" t="s">
        <v>224</v>
      </c>
      <c r="F6">
        <v>1020101020102</v>
      </c>
      <c r="G6" t="s">
        <v>238</v>
      </c>
      <c r="H6" s="166">
        <v>8132805248.1599998</v>
      </c>
      <c r="J6" t="s">
        <v>225</v>
      </c>
      <c r="K6" s="166">
        <v>30125690957.150002</v>
      </c>
      <c r="L6" s="166">
        <v>30125690957.150002</v>
      </c>
      <c r="M6" t="s">
        <v>226</v>
      </c>
    </row>
    <row r="7" spans="1:13">
      <c r="A7" t="s">
        <v>220</v>
      </c>
      <c r="B7" t="s">
        <v>221</v>
      </c>
      <c r="C7" t="s">
        <v>222</v>
      </c>
      <c r="D7" t="s">
        <v>223</v>
      </c>
      <c r="E7" t="s">
        <v>224</v>
      </c>
      <c r="F7">
        <v>1020201</v>
      </c>
      <c r="G7" t="s">
        <v>240</v>
      </c>
      <c r="H7" s="167">
        <v>6735898773.79</v>
      </c>
      <c r="J7" t="s">
        <v>225</v>
      </c>
      <c r="K7" s="166">
        <v>30125690957.150002</v>
      </c>
      <c r="L7" s="166">
        <v>30125690957.150002</v>
      </c>
      <c r="M7" t="s">
        <v>226</v>
      </c>
    </row>
    <row r="8" spans="1:13">
      <c r="A8" t="s">
        <v>220</v>
      </c>
      <c r="B8" t="s">
        <v>221</v>
      </c>
      <c r="C8" t="s">
        <v>222</v>
      </c>
      <c r="D8" t="s">
        <v>223</v>
      </c>
      <c r="E8" t="s">
        <v>224</v>
      </c>
      <c r="F8">
        <v>1020201010136</v>
      </c>
      <c r="G8" t="s">
        <v>241</v>
      </c>
      <c r="H8" s="166">
        <v>787757274.33000004</v>
      </c>
      <c r="J8" t="s">
        <v>225</v>
      </c>
      <c r="K8" s="166">
        <v>30125690957.150002</v>
      </c>
      <c r="L8" s="166">
        <v>30125690957.150002</v>
      </c>
      <c r="M8" t="s">
        <v>226</v>
      </c>
    </row>
    <row r="9" spans="1:13">
      <c r="A9" t="s">
        <v>220</v>
      </c>
      <c r="B9" t="s">
        <v>221</v>
      </c>
      <c r="C9" t="s">
        <v>222</v>
      </c>
      <c r="D9" t="s">
        <v>223</v>
      </c>
      <c r="E9" t="s">
        <v>224</v>
      </c>
      <c r="F9">
        <v>1020201010137</v>
      </c>
      <c r="G9" t="s">
        <v>242</v>
      </c>
      <c r="H9" s="166">
        <v>1413641873.9400001</v>
      </c>
      <c r="J9" t="s">
        <v>225</v>
      </c>
      <c r="K9" s="166">
        <v>30125690957.150002</v>
      </c>
      <c r="L9" s="166">
        <v>30125690957.150002</v>
      </c>
      <c r="M9" t="s">
        <v>226</v>
      </c>
    </row>
    <row r="10" spans="1:13">
      <c r="A10" t="s">
        <v>220</v>
      </c>
      <c r="B10" t="s">
        <v>221</v>
      </c>
      <c r="C10" t="s">
        <v>222</v>
      </c>
      <c r="D10" t="s">
        <v>223</v>
      </c>
      <c r="E10" t="s">
        <v>224</v>
      </c>
      <c r="F10">
        <v>1020201010138</v>
      </c>
      <c r="G10" t="s">
        <v>243</v>
      </c>
      <c r="H10" s="166">
        <v>1309490555.05</v>
      </c>
      <c r="J10" t="s">
        <v>225</v>
      </c>
      <c r="K10" s="166">
        <v>30125690957.150002</v>
      </c>
      <c r="L10" s="166">
        <v>30125690957.150002</v>
      </c>
      <c r="M10" t="s">
        <v>226</v>
      </c>
    </row>
    <row r="11" spans="1:13">
      <c r="A11" t="s">
        <v>220</v>
      </c>
      <c r="B11" t="s">
        <v>221</v>
      </c>
      <c r="C11" t="s">
        <v>222</v>
      </c>
      <c r="D11" t="s">
        <v>223</v>
      </c>
      <c r="E11" t="s">
        <v>224</v>
      </c>
      <c r="F11">
        <v>1020201010139</v>
      </c>
      <c r="G11" t="s">
        <v>244</v>
      </c>
      <c r="I11" s="166">
        <v>49994519.229999997</v>
      </c>
      <c r="J11" t="s">
        <v>225</v>
      </c>
      <c r="K11" s="166">
        <v>30125690957.150002</v>
      </c>
      <c r="L11" s="166">
        <v>30125690957.150002</v>
      </c>
      <c r="M11" t="s">
        <v>226</v>
      </c>
    </row>
    <row r="12" spans="1:13">
      <c r="A12" t="s">
        <v>220</v>
      </c>
      <c r="B12" t="s">
        <v>221</v>
      </c>
      <c r="C12" t="s">
        <v>222</v>
      </c>
      <c r="D12" t="s">
        <v>223</v>
      </c>
      <c r="E12" t="s">
        <v>224</v>
      </c>
      <c r="F12">
        <v>1020201010140</v>
      </c>
      <c r="G12" t="s">
        <v>245</v>
      </c>
      <c r="H12" s="166">
        <v>2267972238.6999998</v>
      </c>
      <c r="J12" t="s">
        <v>225</v>
      </c>
      <c r="K12" s="166">
        <v>30125690957.150002</v>
      </c>
      <c r="L12" s="166">
        <v>30125690957.150002</v>
      </c>
      <c r="M12" t="s">
        <v>226</v>
      </c>
    </row>
    <row r="13" spans="1:13">
      <c r="A13" t="s">
        <v>220</v>
      </c>
      <c r="B13" t="s">
        <v>221</v>
      </c>
      <c r="C13" t="s">
        <v>222</v>
      </c>
      <c r="D13" t="s">
        <v>223</v>
      </c>
      <c r="E13" t="s">
        <v>224</v>
      </c>
      <c r="F13">
        <v>1020201010152</v>
      </c>
      <c r="G13" t="s">
        <v>246</v>
      </c>
      <c r="H13" s="166">
        <v>807031351</v>
      </c>
      <c r="J13" t="s">
        <v>225</v>
      </c>
      <c r="K13" s="166">
        <v>30125690957.150002</v>
      </c>
      <c r="L13" s="166">
        <v>30125690957.150002</v>
      </c>
      <c r="M13" t="s">
        <v>226</v>
      </c>
    </row>
    <row r="14" spans="1:13">
      <c r="A14" t="s">
        <v>220</v>
      </c>
      <c r="B14" t="s">
        <v>221</v>
      </c>
      <c r="C14" t="s">
        <v>222</v>
      </c>
      <c r="D14" t="s">
        <v>223</v>
      </c>
      <c r="E14" t="s">
        <v>224</v>
      </c>
      <c r="F14">
        <v>1020201010154</v>
      </c>
      <c r="G14" t="s">
        <v>247</v>
      </c>
      <c r="H14" s="166">
        <v>200000000</v>
      </c>
      <c r="J14" t="s">
        <v>225</v>
      </c>
      <c r="K14" s="166">
        <v>30125690957.150002</v>
      </c>
      <c r="L14" s="166">
        <v>30125690957.150002</v>
      </c>
      <c r="M14" t="s">
        <v>226</v>
      </c>
    </row>
    <row r="15" spans="1:13">
      <c r="A15" t="s">
        <v>220</v>
      </c>
      <c r="B15" t="s">
        <v>221</v>
      </c>
      <c r="C15" t="s">
        <v>222</v>
      </c>
      <c r="D15" t="s">
        <v>223</v>
      </c>
      <c r="E15" t="s">
        <v>224</v>
      </c>
      <c r="F15">
        <v>1020306</v>
      </c>
      <c r="G15" t="s">
        <v>0</v>
      </c>
      <c r="I15" s="167">
        <v>58733904.869999997</v>
      </c>
      <c r="J15" t="s">
        <v>225</v>
      </c>
      <c r="K15" s="166">
        <v>30125690957.150002</v>
      </c>
      <c r="L15" s="166">
        <v>30125690957.150002</v>
      </c>
      <c r="M15" t="s">
        <v>226</v>
      </c>
    </row>
    <row r="16" spans="1:13">
      <c r="A16" t="s">
        <v>220</v>
      </c>
      <c r="B16" t="s">
        <v>221</v>
      </c>
      <c r="C16" t="s">
        <v>222</v>
      </c>
      <c r="D16" t="s">
        <v>223</v>
      </c>
      <c r="E16" t="s">
        <v>224</v>
      </c>
      <c r="F16">
        <v>10204020101</v>
      </c>
      <c r="G16" t="s">
        <v>2</v>
      </c>
      <c r="H16" s="167">
        <v>63333530.689999998</v>
      </c>
      <c r="J16" t="s">
        <v>225</v>
      </c>
      <c r="K16" s="166">
        <v>30125690957.150002</v>
      </c>
      <c r="L16" s="166">
        <v>30125690957.150002</v>
      </c>
      <c r="M16" t="s">
        <v>226</v>
      </c>
    </row>
    <row r="17" spans="1:13">
      <c r="A17" t="s">
        <v>220</v>
      </c>
      <c r="B17" t="s">
        <v>221</v>
      </c>
      <c r="C17" t="s">
        <v>222</v>
      </c>
      <c r="D17" t="s">
        <v>223</v>
      </c>
      <c r="E17" t="s">
        <v>224</v>
      </c>
      <c r="F17">
        <v>1020402010136</v>
      </c>
      <c r="G17" t="s">
        <v>241</v>
      </c>
      <c r="H17" s="166">
        <v>29432243.16</v>
      </c>
      <c r="J17" t="s">
        <v>225</v>
      </c>
      <c r="K17" s="166">
        <v>30125690957.150002</v>
      </c>
      <c r="L17" s="166">
        <v>30125690957.150002</v>
      </c>
      <c r="M17" t="s">
        <v>226</v>
      </c>
    </row>
    <row r="18" spans="1:13">
      <c r="A18" t="s">
        <v>220</v>
      </c>
      <c r="B18" t="s">
        <v>221</v>
      </c>
      <c r="C18" t="s">
        <v>222</v>
      </c>
      <c r="D18" t="s">
        <v>223</v>
      </c>
      <c r="E18" t="s">
        <v>224</v>
      </c>
      <c r="F18">
        <v>1020402010137</v>
      </c>
      <c r="G18" t="s">
        <v>3</v>
      </c>
      <c r="H18" s="166">
        <v>12779954.060000001</v>
      </c>
      <c r="J18" t="s">
        <v>225</v>
      </c>
      <c r="K18" s="166">
        <v>30125690957.150002</v>
      </c>
      <c r="L18" s="166">
        <v>30125690957.150002</v>
      </c>
      <c r="M18" t="s">
        <v>226</v>
      </c>
    </row>
    <row r="19" spans="1:13">
      <c r="A19" t="s">
        <v>220</v>
      </c>
      <c r="B19" t="s">
        <v>221</v>
      </c>
      <c r="C19" t="s">
        <v>222</v>
      </c>
      <c r="D19" t="s">
        <v>223</v>
      </c>
      <c r="E19" t="s">
        <v>224</v>
      </c>
      <c r="F19">
        <v>1020402010138</v>
      </c>
      <c r="G19" t="s">
        <v>243</v>
      </c>
      <c r="H19" s="166">
        <v>13150188.210000001</v>
      </c>
      <c r="J19" t="s">
        <v>225</v>
      </c>
      <c r="K19" s="166">
        <v>30125690957.150002</v>
      </c>
      <c r="L19" s="166">
        <v>30125690957.150002</v>
      </c>
      <c r="M19" t="s">
        <v>226</v>
      </c>
    </row>
    <row r="20" spans="1:13">
      <c r="A20" t="s">
        <v>220</v>
      </c>
      <c r="B20" t="s">
        <v>221</v>
      </c>
      <c r="C20" t="s">
        <v>222</v>
      </c>
      <c r="D20" t="s">
        <v>223</v>
      </c>
      <c r="E20" t="s">
        <v>224</v>
      </c>
      <c r="F20">
        <v>1020402010152</v>
      </c>
      <c r="G20" t="s">
        <v>246</v>
      </c>
      <c r="H20" s="166">
        <v>7462583.2599999998</v>
      </c>
      <c r="J20" t="s">
        <v>225</v>
      </c>
      <c r="K20" s="166">
        <v>30125690957.150002</v>
      </c>
      <c r="L20" s="166">
        <v>30125690957.150002</v>
      </c>
      <c r="M20" t="s">
        <v>226</v>
      </c>
    </row>
    <row r="21" spans="1:13">
      <c r="A21" t="s">
        <v>220</v>
      </c>
      <c r="B21" t="s">
        <v>221</v>
      </c>
      <c r="C21" t="s">
        <v>222</v>
      </c>
      <c r="D21" t="s">
        <v>223</v>
      </c>
      <c r="E21" t="s">
        <v>224</v>
      </c>
      <c r="F21">
        <v>1020402010154</v>
      </c>
      <c r="G21" t="s">
        <v>247</v>
      </c>
      <c r="H21" s="166">
        <v>508562</v>
      </c>
      <c r="J21" t="s">
        <v>225</v>
      </c>
      <c r="K21" s="166">
        <v>30125690957.150002</v>
      </c>
      <c r="L21" s="166">
        <v>30125690957.150002</v>
      </c>
      <c r="M21" t="s">
        <v>226</v>
      </c>
    </row>
    <row r="22" spans="1:13">
      <c r="A22" t="s">
        <v>220</v>
      </c>
      <c r="B22" t="s">
        <v>221</v>
      </c>
      <c r="C22" t="s">
        <v>222</v>
      </c>
      <c r="D22" t="s">
        <v>223</v>
      </c>
      <c r="E22" t="s">
        <v>224</v>
      </c>
      <c r="F22">
        <v>1020502010101</v>
      </c>
      <c r="G22" t="s">
        <v>7</v>
      </c>
      <c r="H22" s="167">
        <v>175566632</v>
      </c>
      <c r="J22" t="s">
        <v>225</v>
      </c>
      <c r="K22" s="166">
        <v>30125690957.150002</v>
      </c>
      <c r="L22" s="166">
        <v>30125690957.150002</v>
      </c>
      <c r="M22" t="s">
        <v>226</v>
      </c>
    </row>
    <row r="23" spans="1:13">
      <c r="A23" t="s">
        <v>220</v>
      </c>
      <c r="B23" t="s">
        <v>221</v>
      </c>
      <c r="C23" t="s">
        <v>222</v>
      </c>
      <c r="D23" t="s">
        <v>223</v>
      </c>
      <c r="E23" t="s">
        <v>224</v>
      </c>
      <c r="F23">
        <v>2</v>
      </c>
      <c r="G23" t="s">
        <v>8</v>
      </c>
      <c r="I23" s="166">
        <v>19155866576.630001</v>
      </c>
      <c r="J23" t="s">
        <v>225</v>
      </c>
      <c r="K23" s="166">
        <v>30125690957.150002</v>
      </c>
      <c r="L23" s="166">
        <v>30125690957.150002</v>
      </c>
      <c r="M23" t="s">
        <v>226</v>
      </c>
    </row>
    <row r="24" spans="1:13">
      <c r="A24" t="s">
        <v>220</v>
      </c>
      <c r="B24" t="s">
        <v>221</v>
      </c>
      <c r="C24" t="s">
        <v>222</v>
      </c>
      <c r="D24" t="s">
        <v>223</v>
      </c>
      <c r="E24" t="s">
        <v>224</v>
      </c>
      <c r="F24">
        <v>2010101010108</v>
      </c>
      <c r="G24" t="s">
        <v>11</v>
      </c>
      <c r="I24" s="167">
        <v>14916086328.799999</v>
      </c>
      <c r="J24" t="s">
        <v>225</v>
      </c>
      <c r="K24" s="166">
        <v>30125690957.150002</v>
      </c>
      <c r="L24" s="166">
        <v>30125690957.150002</v>
      </c>
      <c r="M24" t="s">
        <v>226</v>
      </c>
    </row>
    <row r="25" spans="1:13">
      <c r="A25" t="s">
        <v>220</v>
      </c>
      <c r="B25" t="s">
        <v>221</v>
      </c>
      <c r="C25" t="s">
        <v>222</v>
      </c>
      <c r="D25" t="s">
        <v>223</v>
      </c>
      <c r="E25" t="s">
        <v>224</v>
      </c>
      <c r="F25">
        <v>203</v>
      </c>
      <c r="G25" t="s">
        <v>12</v>
      </c>
      <c r="I25" s="167">
        <v>4239780247.8299999</v>
      </c>
      <c r="J25" t="s">
        <v>225</v>
      </c>
      <c r="K25" s="166">
        <v>30125690957.150002</v>
      </c>
      <c r="L25" s="166">
        <v>30125690957.150002</v>
      </c>
      <c r="M25" t="s">
        <v>226</v>
      </c>
    </row>
    <row r="26" spans="1:13">
      <c r="A26" t="s">
        <v>220</v>
      </c>
      <c r="B26" t="s">
        <v>221</v>
      </c>
      <c r="C26" t="s">
        <v>222</v>
      </c>
      <c r="D26" t="s">
        <v>223</v>
      </c>
      <c r="E26" t="s">
        <v>224</v>
      </c>
      <c r="F26">
        <v>2030105010101</v>
      </c>
      <c r="G26" t="s">
        <v>14</v>
      </c>
      <c r="H26" s="167">
        <v>2818422758.3299999</v>
      </c>
      <c r="J26" t="s">
        <v>225</v>
      </c>
      <c r="K26" s="166">
        <v>30125690957.150002</v>
      </c>
      <c r="L26" s="166">
        <v>30125690957.150002</v>
      </c>
      <c r="M26" t="s">
        <v>226</v>
      </c>
    </row>
    <row r="27" spans="1:13">
      <c r="A27" t="s">
        <v>220</v>
      </c>
      <c r="B27" t="s">
        <v>221</v>
      </c>
      <c r="C27" t="s">
        <v>222</v>
      </c>
      <c r="D27" t="s">
        <v>223</v>
      </c>
      <c r="E27" t="s">
        <v>224</v>
      </c>
      <c r="F27">
        <v>20302</v>
      </c>
      <c r="G27" t="s">
        <v>15</v>
      </c>
      <c r="I27" s="167">
        <v>7058203006.1599998</v>
      </c>
      <c r="J27" t="s">
        <v>225</v>
      </c>
      <c r="K27" s="166">
        <v>30125690957.150002</v>
      </c>
      <c r="L27" s="166">
        <v>30125690957.150002</v>
      </c>
      <c r="M27" t="s">
        <v>226</v>
      </c>
    </row>
    <row r="28" spans="1:13">
      <c r="A28" t="s">
        <v>220</v>
      </c>
      <c r="B28" t="s">
        <v>221</v>
      </c>
      <c r="C28" t="s">
        <v>222</v>
      </c>
      <c r="D28" t="s">
        <v>223</v>
      </c>
      <c r="E28" t="s">
        <v>224</v>
      </c>
      <c r="F28">
        <v>2030201</v>
      </c>
      <c r="G28" t="s">
        <v>16</v>
      </c>
      <c r="H28" s="167">
        <v>1074602242</v>
      </c>
      <c r="J28" t="s">
        <v>225</v>
      </c>
      <c r="K28" s="166">
        <v>30125690957.150002</v>
      </c>
      <c r="L28" s="166">
        <v>30125690957.150002</v>
      </c>
      <c r="M28" t="s">
        <v>226</v>
      </c>
    </row>
    <row r="29" spans="1:13">
      <c r="A29" t="s">
        <v>220</v>
      </c>
      <c r="B29" t="s">
        <v>221</v>
      </c>
      <c r="C29" t="s">
        <v>222</v>
      </c>
      <c r="D29" t="s">
        <v>223</v>
      </c>
      <c r="E29" t="s">
        <v>224</v>
      </c>
      <c r="F29">
        <v>2030203</v>
      </c>
      <c r="G29" t="s">
        <v>17</v>
      </c>
      <c r="I29" s="166">
        <v>8132805248.1599998</v>
      </c>
      <c r="J29" t="s">
        <v>225</v>
      </c>
      <c r="K29" s="166">
        <v>30125690957.150002</v>
      </c>
      <c r="L29" s="166">
        <v>30125690957.150002</v>
      </c>
      <c r="M29" t="s">
        <v>226</v>
      </c>
    </row>
    <row r="30" spans="1:13">
      <c r="A30" t="s">
        <v>220</v>
      </c>
      <c r="B30" t="s">
        <v>221</v>
      </c>
      <c r="C30" t="s">
        <v>222</v>
      </c>
      <c r="D30" t="s">
        <v>223</v>
      </c>
      <c r="E30" t="s">
        <v>224</v>
      </c>
      <c r="F30">
        <v>302</v>
      </c>
      <c r="G30" t="s">
        <v>20</v>
      </c>
      <c r="I30" s="166">
        <v>1017163531.21</v>
      </c>
      <c r="J30" t="s">
        <v>225</v>
      </c>
      <c r="K30" s="166">
        <v>30125690957.150002</v>
      </c>
      <c r="L30" s="166">
        <v>30125690957.150002</v>
      </c>
      <c r="M30" t="s">
        <v>226</v>
      </c>
    </row>
    <row r="31" spans="1:13">
      <c r="A31" t="s">
        <v>220</v>
      </c>
      <c r="B31" t="s">
        <v>221</v>
      </c>
      <c r="C31" t="s">
        <v>222</v>
      </c>
      <c r="D31" t="s">
        <v>223</v>
      </c>
      <c r="E31" t="s">
        <v>224</v>
      </c>
      <c r="F31">
        <v>30203</v>
      </c>
      <c r="G31" t="s">
        <v>21</v>
      </c>
      <c r="I31" s="166">
        <v>165535139.21000001</v>
      </c>
      <c r="J31" t="s">
        <v>225</v>
      </c>
      <c r="K31" s="166">
        <v>30125690957.150002</v>
      </c>
      <c r="L31" s="166">
        <v>30125690957.150002</v>
      </c>
      <c r="M31" t="s">
        <v>226</v>
      </c>
    </row>
    <row r="32" spans="1:13">
      <c r="A32" t="s">
        <v>220</v>
      </c>
      <c r="B32" t="s">
        <v>221</v>
      </c>
      <c r="C32" t="s">
        <v>222</v>
      </c>
      <c r="D32" t="s">
        <v>223</v>
      </c>
      <c r="E32" t="s">
        <v>224</v>
      </c>
      <c r="F32">
        <v>302030101</v>
      </c>
      <c r="G32" t="s">
        <v>23</v>
      </c>
      <c r="I32" s="171">
        <v>15659205.109999999</v>
      </c>
      <c r="J32" t="s">
        <v>225</v>
      </c>
      <c r="K32" s="166">
        <v>30125690957.150002</v>
      </c>
      <c r="L32" s="166">
        <v>30125690957.150002</v>
      </c>
      <c r="M32" t="s">
        <v>226</v>
      </c>
    </row>
    <row r="33" spans="1:13">
      <c r="A33" t="s">
        <v>220</v>
      </c>
      <c r="B33" t="s">
        <v>221</v>
      </c>
      <c r="C33" t="s">
        <v>222</v>
      </c>
      <c r="D33" t="s">
        <v>223</v>
      </c>
      <c r="E33" t="s">
        <v>224</v>
      </c>
      <c r="F33">
        <v>302030102</v>
      </c>
      <c r="G33" t="s">
        <v>25</v>
      </c>
      <c r="I33" s="171">
        <v>650740.78</v>
      </c>
      <c r="J33" t="s">
        <v>225</v>
      </c>
      <c r="K33" s="166">
        <v>30125690957.150002</v>
      </c>
      <c r="L33" s="166">
        <v>30125690957.150002</v>
      </c>
      <c r="M33" t="s">
        <v>226</v>
      </c>
    </row>
    <row r="34" spans="1:13">
      <c r="A34" t="s">
        <v>220</v>
      </c>
      <c r="B34" t="s">
        <v>221</v>
      </c>
      <c r="C34" t="s">
        <v>222</v>
      </c>
      <c r="D34" t="s">
        <v>223</v>
      </c>
      <c r="E34" t="s">
        <v>224</v>
      </c>
      <c r="F34">
        <v>3020302</v>
      </c>
      <c r="G34" t="s">
        <v>27</v>
      </c>
      <c r="I34" s="167">
        <v>149225193.31999999</v>
      </c>
      <c r="J34" t="s">
        <v>225</v>
      </c>
      <c r="K34" s="166">
        <v>30125690957.150002</v>
      </c>
      <c r="L34" s="166">
        <v>30125690957.150002</v>
      </c>
      <c r="M34" t="s">
        <v>226</v>
      </c>
    </row>
    <row r="35" spans="1:13">
      <c r="A35" t="s">
        <v>220</v>
      </c>
      <c r="B35" t="s">
        <v>221</v>
      </c>
      <c r="C35" t="s">
        <v>222</v>
      </c>
      <c r="D35" t="s">
        <v>223</v>
      </c>
      <c r="E35" t="s">
        <v>224</v>
      </c>
      <c r="F35">
        <v>30203020101</v>
      </c>
      <c r="G35" t="s">
        <v>28</v>
      </c>
      <c r="I35" s="166">
        <v>21482.68</v>
      </c>
      <c r="J35" t="s">
        <v>225</v>
      </c>
      <c r="K35" s="166">
        <v>30125690957.150002</v>
      </c>
      <c r="L35" s="166">
        <v>30125690957.150002</v>
      </c>
      <c r="M35" t="s">
        <v>226</v>
      </c>
    </row>
    <row r="36" spans="1:13">
      <c r="A36" t="s">
        <v>220</v>
      </c>
      <c r="B36" t="s">
        <v>221</v>
      </c>
      <c r="C36" t="s">
        <v>222</v>
      </c>
      <c r="D36" t="s">
        <v>223</v>
      </c>
      <c r="E36" t="s">
        <v>224</v>
      </c>
      <c r="F36">
        <v>30203020102</v>
      </c>
      <c r="G36" t="s">
        <v>30</v>
      </c>
      <c r="I36" s="166">
        <v>150000</v>
      </c>
      <c r="J36" t="s">
        <v>225</v>
      </c>
      <c r="K36" s="166">
        <v>30125690957.150002</v>
      </c>
      <c r="L36" s="166">
        <v>30125690957.150002</v>
      </c>
      <c r="M36" t="s">
        <v>226</v>
      </c>
    </row>
    <row r="37" spans="1:13">
      <c r="A37" t="s">
        <v>220</v>
      </c>
      <c r="B37" t="s">
        <v>221</v>
      </c>
      <c r="C37" t="s">
        <v>222</v>
      </c>
      <c r="D37" t="s">
        <v>223</v>
      </c>
      <c r="E37" t="s">
        <v>224</v>
      </c>
      <c r="F37">
        <v>30203020105</v>
      </c>
      <c r="G37" t="s">
        <v>32</v>
      </c>
      <c r="I37" s="172">
        <v>20603631.640000001</v>
      </c>
      <c r="J37" t="s">
        <v>225</v>
      </c>
      <c r="K37" s="166">
        <v>30125690957.150002</v>
      </c>
      <c r="L37" s="166">
        <v>30125690957.150002</v>
      </c>
      <c r="M37" t="s">
        <v>226</v>
      </c>
    </row>
    <row r="38" spans="1:13">
      <c r="A38" t="s">
        <v>220</v>
      </c>
      <c r="B38" t="s">
        <v>221</v>
      </c>
      <c r="C38" t="s">
        <v>222</v>
      </c>
      <c r="D38" t="s">
        <v>223</v>
      </c>
      <c r="E38" t="s">
        <v>224</v>
      </c>
      <c r="F38">
        <v>30203020106</v>
      </c>
      <c r="G38" t="s">
        <v>231</v>
      </c>
      <c r="I38" s="166">
        <v>128450079</v>
      </c>
      <c r="J38" t="s">
        <v>225</v>
      </c>
      <c r="K38" s="166">
        <v>30125690957.150002</v>
      </c>
      <c r="L38" s="166">
        <v>30125690957.150002</v>
      </c>
      <c r="M38" t="s">
        <v>226</v>
      </c>
    </row>
    <row r="39" spans="1:13">
      <c r="A39" t="s">
        <v>220</v>
      </c>
      <c r="B39" t="s">
        <v>221</v>
      </c>
      <c r="C39" t="s">
        <v>222</v>
      </c>
      <c r="D39" t="s">
        <v>223</v>
      </c>
      <c r="E39" t="s">
        <v>224</v>
      </c>
      <c r="F39">
        <v>30204</v>
      </c>
      <c r="G39" t="s">
        <v>34</v>
      </c>
      <c r="I39" s="167">
        <v>851628392</v>
      </c>
      <c r="J39" t="s">
        <v>225</v>
      </c>
      <c r="K39" s="166">
        <v>30125690957.150002</v>
      </c>
      <c r="L39" s="166">
        <v>30125690957.150002</v>
      </c>
      <c r="M39" t="s">
        <v>226</v>
      </c>
    </row>
    <row r="40" spans="1:13">
      <c r="A40" t="s">
        <v>220</v>
      </c>
      <c r="B40" t="s">
        <v>221</v>
      </c>
      <c r="C40" t="s">
        <v>222</v>
      </c>
      <c r="D40" t="s">
        <v>223</v>
      </c>
      <c r="E40" t="s">
        <v>224</v>
      </c>
      <c r="F40">
        <v>3020406010101</v>
      </c>
      <c r="G40" t="s">
        <v>35</v>
      </c>
      <c r="I40" s="166">
        <v>351091</v>
      </c>
      <c r="J40" t="s">
        <v>225</v>
      </c>
      <c r="K40" s="166">
        <v>30125690957.150002</v>
      </c>
      <c r="L40" s="166">
        <v>30125690957.150002</v>
      </c>
      <c r="M40" t="s">
        <v>226</v>
      </c>
    </row>
    <row r="41" spans="1:13">
      <c r="A41" t="s">
        <v>220</v>
      </c>
      <c r="B41" t="s">
        <v>221</v>
      </c>
      <c r="C41" t="s">
        <v>222</v>
      </c>
      <c r="D41" t="s">
        <v>223</v>
      </c>
      <c r="E41" t="s">
        <v>224</v>
      </c>
      <c r="F41">
        <v>3020406010103</v>
      </c>
      <c r="G41" t="s">
        <v>36</v>
      </c>
      <c r="I41" s="166">
        <v>850213392</v>
      </c>
      <c r="J41" t="s">
        <v>225</v>
      </c>
      <c r="K41" s="166">
        <v>30125690957.150002</v>
      </c>
      <c r="L41" s="166">
        <v>30125690957.150002</v>
      </c>
      <c r="M41" t="s">
        <v>226</v>
      </c>
    </row>
    <row r="42" spans="1:13">
      <c r="A42" t="s">
        <v>220</v>
      </c>
      <c r="B42" t="s">
        <v>221</v>
      </c>
      <c r="C42" t="s">
        <v>222</v>
      </c>
      <c r="D42" t="s">
        <v>223</v>
      </c>
      <c r="E42" t="s">
        <v>224</v>
      </c>
      <c r="F42">
        <v>3020406010139</v>
      </c>
      <c r="G42" t="s">
        <v>37</v>
      </c>
      <c r="I42" s="166">
        <v>1063909</v>
      </c>
      <c r="J42" t="s">
        <v>225</v>
      </c>
      <c r="K42" s="166">
        <v>30125690957.150002</v>
      </c>
      <c r="L42" s="166">
        <v>30125690957.150002</v>
      </c>
      <c r="M42" t="s">
        <v>226</v>
      </c>
    </row>
    <row r="43" spans="1:13">
      <c r="A43" t="s">
        <v>220</v>
      </c>
      <c r="B43" t="s">
        <v>221</v>
      </c>
      <c r="C43" t="s">
        <v>222</v>
      </c>
      <c r="D43" t="s">
        <v>223</v>
      </c>
      <c r="E43" t="s">
        <v>224</v>
      </c>
      <c r="F43">
        <v>4</v>
      </c>
      <c r="G43" t="s">
        <v>144</v>
      </c>
      <c r="H43" s="167">
        <v>320992407.39999998</v>
      </c>
      <c r="J43" t="s">
        <v>225</v>
      </c>
      <c r="K43" s="166">
        <v>30125690957.150002</v>
      </c>
      <c r="L43" s="166">
        <v>30125690957.150002</v>
      </c>
      <c r="M43" t="s">
        <v>226</v>
      </c>
    </row>
    <row r="44" spans="1:13">
      <c r="A44" t="s">
        <v>220</v>
      </c>
      <c r="B44" t="s">
        <v>221</v>
      </c>
      <c r="C44" t="s">
        <v>222</v>
      </c>
      <c r="D44" t="s">
        <v>223</v>
      </c>
      <c r="E44" t="s">
        <v>224</v>
      </c>
      <c r="F44">
        <v>4010101</v>
      </c>
      <c r="G44" t="s">
        <v>40</v>
      </c>
      <c r="H44" s="167">
        <v>162644632.13</v>
      </c>
      <c r="J44" t="s">
        <v>225</v>
      </c>
      <c r="K44" s="166">
        <v>30125690957.150002</v>
      </c>
      <c r="L44" s="166">
        <v>30125690957.150002</v>
      </c>
      <c r="M44" t="s">
        <v>226</v>
      </c>
    </row>
    <row r="45" spans="1:13">
      <c r="A45" t="s">
        <v>220</v>
      </c>
      <c r="B45" t="s">
        <v>221</v>
      </c>
      <c r="C45" t="s">
        <v>222</v>
      </c>
      <c r="D45" t="s">
        <v>223</v>
      </c>
      <c r="E45" t="s">
        <v>224</v>
      </c>
      <c r="F45">
        <v>4010102</v>
      </c>
      <c r="G45" t="s">
        <v>41</v>
      </c>
      <c r="H45" s="167">
        <v>6792856.7599999998</v>
      </c>
      <c r="J45" t="s">
        <v>225</v>
      </c>
      <c r="K45" s="166">
        <v>30125690957.150002</v>
      </c>
      <c r="L45" s="166">
        <v>30125690957.150002</v>
      </c>
      <c r="M45" t="s">
        <v>226</v>
      </c>
    </row>
    <row r="46" spans="1:13">
      <c r="A46" t="s">
        <v>220</v>
      </c>
      <c r="B46" t="s">
        <v>221</v>
      </c>
      <c r="C46" t="s">
        <v>222</v>
      </c>
      <c r="D46" t="s">
        <v>223</v>
      </c>
      <c r="E46" t="s">
        <v>224</v>
      </c>
      <c r="F46">
        <v>40102</v>
      </c>
      <c r="G46" t="s">
        <v>42</v>
      </c>
      <c r="H46" s="167">
        <v>120208.68</v>
      </c>
      <c r="J46" t="s">
        <v>225</v>
      </c>
      <c r="K46" s="166">
        <v>30125690957.150002</v>
      </c>
      <c r="L46" s="166">
        <v>30125690957.150002</v>
      </c>
      <c r="M46" t="s">
        <v>226</v>
      </c>
    </row>
    <row r="47" spans="1:13">
      <c r="A47" t="s">
        <v>220</v>
      </c>
      <c r="B47" t="s">
        <v>221</v>
      </c>
      <c r="C47" t="s">
        <v>222</v>
      </c>
      <c r="D47" t="s">
        <v>223</v>
      </c>
      <c r="E47" t="s">
        <v>224</v>
      </c>
      <c r="F47">
        <v>4010203010101</v>
      </c>
      <c r="G47" t="s">
        <v>43</v>
      </c>
      <c r="H47" s="167">
        <v>63820.68</v>
      </c>
      <c r="J47" t="s">
        <v>225</v>
      </c>
      <c r="K47" s="166">
        <v>30125690957.150002</v>
      </c>
      <c r="L47" s="166">
        <v>30125690957.150002</v>
      </c>
      <c r="M47" t="s">
        <v>226</v>
      </c>
    </row>
    <row r="48" spans="1:13">
      <c r="A48" t="s">
        <v>220</v>
      </c>
      <c r="B48" t="s">
        <v>221</v>
      </c>
      <c r="C48" t="s">
        <v>222</v>
      </c>
      <c r="D48" t="s">
        <v>223</v>
      </c>
      <c r="E48" t="s">
        <v>224</v>
      </c>
      <c r="F48">
        <v>4010501010103</v>
      </c>
      <c r="G48" t="s">
        <v>46</v>
      </c>
      <c r="H48" s="167">
        <v>261330.39</v>
      </c>
      <c r="J48" t="s">
        <v>225</v>
      </c>
      <c r="K48" s="166">
        <v>30125690957.150002</v>
      </c>
      <c r="L48" s="166">
        <v>30125690957.150002</v>
      </c>
      <c r="M48" t="s">
        <v>226</v>
      </c>
    </row>
    <row r="49" spans="1:13">
      <c r="A49" t="s">
        <v>220</v>
      </c>
      <c r="B49" t="s">
        <v>221</v>
      </c>
      <c r="C49" t="s">
        <v>222</v>
      </c>
      <c r="D49" t="s">
        <v>223</v>
      </c>
      <c r="E49" t="s">
        <v>224</v>
      </c>
      <c r="F49">
        <v>402</v>
      </c>
      <c r="G49" t="s">
        <v>47</v>
      </c>
      <c r="H49" s="167">
        <v>149617121.44</v>
      </c>
      <c r="J49" t="s">
        <v>225</v>
      </c>
      <c r="K49" s="166">
        <v>30125690957.150002</v>
      </c>
      <c r="L49" s="166">
        <v>30125690957.150002</v>
      </c>
      <c r="M49" t="s">
        <v>226</v>
      </c>
    </row>
    <row r="50" spans="1:13">
      <c r="A50" t="s">
        <v>220</v>
      </c>
      <c r="B50" t="s">
        <v>221</v>
      </c>
      <c r="C50" t="s">
        <v>222</v>
      </c>
      <c r="D50" t="s">
        <v>223</v>
      </c>
      <c r="E50" t="s">
        <v>224</v>
      </c>
      <c r="F50">
        <v>40201</v>
      </c>
      <c r="G50" t="s">
        <v>48</v>
      </c>
      <c r="H50" s="167">
        <v>463909</v>
      </c>
      <c r="J50" t="s">
        <v>225</v>
      </c>
      <c r="K50" s="166">
        <v>30125690957.150002</v>
      </c>
      <c r="L50" s="166">
        <v>30125690957.150002</v>
      </c>
      <c r="M50" t="s">
        <v>226</v>
      </c>
    </row>
    <row r="51" spans="1:13">
      <c r="A51" t="s">
        <v>220</v>
      </c>
      <c r="B51" t="s">
        <v>221</v>
      </c>
      <c r="C51" t="s">
        <v>222</v>
      </c>
      <c r="D51" t="s">
        <v>223</v>
      </c>
      <c r="E51" t="s">
        <v>224</v>
      </c>
      <c r="F51">
        <v>4020101010101</v>
      </c>
      <c r="G51" t="s">
        <v>49</v>
      </c>
      <c r="H51" s="167">
        <v>463909</v>
      </c>
      <c r="J51" t="s">
        <v>225</v>
      </c>
      <c r="K51" s="166">
        <v>30125690957.150002</v>
      </c>
      <c r="L51" s="166">
        <v>30125690957.150002</v>
      </c>
      <c r="M51" t="s">
        <v>226</v>
      </c>
    </row>
    <row r="52" spans="1:13">
      <c r="A52" t="s">
        <v>220</v>
      </c>
      <c r="B52" t="s">
        <v>221</v>
      </c>
      <c r="C52" t="s">
        <v>222</v>
      </c>
      <c r="D52" t="s">
        <v>223</v>
      </c>
      <c r="E52" t="s">
        <v>224</v>
      </c>
      <c r="F52">
        <v>40203</v>
      </c>
      <c r="G52" t="s">
        <v>50</v>
      </c>
      <c r="H52" s="167">
        <v>20603632.640000001</v>
      </c>
      <c r="J52" t="s">
        <v>225</v>
      </c>
      <c r="K52" s="166">
        <v>30125690957.150002</v>
      </c>
      <c r="L52" s="166">
        <v>30125690957.150002</v>
      </c>
      <c r="M52" t="s">
        <v>226</v>
      </c>
    </row>
    <row r="53" spans="1:13">
      <c r="A53" t="s">
        <v>220</v>
      </c>
      <c r="B53" t="s">
        <v>221</v>
      </c>
      <c r="C53" t="s">
        <v>222</v>
      </c>
      <c r="D53" t="s">
        <v>223</v>
      </c>
      <c r="E53" t="s">
        <v>224</v>
      </c>
      <c r="F53">
        <v>40204</v>
      </c>
      <c r="G53" t="s">
        <v>51</v>
      </c>
      <c r="H53" s="167">
        <v>128549579.8</v>
      </c>
      <c r="J53" t="s">
        <v>225</v>
      </c>
      <c r="K53" s="166">
        <v>30125690957.150002</v>
      </c>
      <c r="L53" s="166">
        <v>30125690957.150002</v>
      </c>
      <c r="M53" t="s">
        <v>226</v>
      </c>
    </row>
    <row r="54" spans="1:13">
      <c r="A54" t="s">
        <v>220</v>
      </c>
      <c r="B54" t="s">
        <v>221</v>
      </c>
      <c r="C54" t="s">
        <v>222</v>
      </c>
      <c r="D54" t="s">
        <v>223</v>
      </c>
      <c r="E54" t="s">
        <v>224</v>
      </c>
      <c r="F54">
        <v>4020401010218</v>
      </c>
      <c r="G54" t="s">
        <v>52</v>
      </c>
      <c r="H54" s="168">
        <v>500</v>
      </c>
      <c r="J54" t="s">
        <v>225</v>
      </c>
      <c r="K54" s="166">
        <v>30125690957.150002</v>
      </c>
      <c r="L54" s="166">
        <v>30125690957.150002</v>
      </c>
      <c r="M54" t="s">
        <v>226</v>
      </c>
    </row>
    <row r="55" spans="1:13">
      <c r="A55" t="s">
        <v>220</v>
      </c>
      <c r="B55" t="s">
        <v>221</v>
      </c>
      <c r="C55" t="s">
        <v>222</v>
      </c>
      <c r="D55" t="s">
        <v>223</v>
      </c>
      <c r="E55" t="s">
        <v>224</v>
      </c>
      <c r="F55">
        <v>40301010103</v>
      </c>
      <c r="G55" t="s">
        <v>55</v>
      </c>
      <c r="H55" s="167">
        <v>1542668</v>
      </c>
      <c r="J55" t="s">
        <v>225</v>
      </c>
      <c r="K55" s="166">
        <v>30125690957.150002</v>
      </c>
      <c r="L55" s="166">
        <v>30125690957.150002</v>
      </c>
      <c r="M55" t="s">
        <v>226</v>
      </c>
    </row>
    <row r="56" spans="1:13">
      <c r="A56" t="s">
        <v>220</v>
      </c>
      <c r="B56" t="s">
        <v>221</v>
      </c>
      <c r="C56" t="s">
        <v>222</v>
      </c>
      <c r="D56" t="s">
        <v>223</v>
      </c>
      <c r="E56" t="s">
        <v>224</v>
      </c>
      <c r="F56">
        <v>4030101010308</v>
      </c>
      <c r="G56" t="s">
        <v>56</v>
      </c>
      <c r="H56" s="166">
        <v>1441846</v>
      </c>
      <c r="J56" t="s">
        <v>225</v>
      </c>
      <c r="K56" s="166">
        <v>30125690957.150002</v>
      </c>
      <c r="L56" s="166">
        <v>30125690957.150002</v>
      </c>
      <c r="M56" t="s">
        <v>226</v>
      </c>
    </row>
    <row r="57" spans="1:13">
      <c r="A57" t="s">
        <v>220</v>
      </c>
      <c r="B57" t="s">
        <v>221</v>
      </c>
      <c r="C57" t="s">
        <v>222</v>
      </c>
      <c r="D57" t="s">
        <v>223</v>
      </c>
      <c r="E57" t="s">
        <v>224</v>
      </c>
      <c r="F57">
        <v>4030101010310</v>
      </c>
      <c r="G57" t="s">
        <v>231</v>
      </c>
      <c r="H57" s="166">
        <v>100822</v>
      </c>
      <c r="J57" t="s">
        <v>225</v>
      </c>
      <c r="K57" s="166">
        <v>30125690957.150002</v>
      </c>
      <c r="L57" s="166">
        <v>30125690957.150002</v>
      </c>
      <c r="M57" t="s">
        <v>226</v>
      </c>
    </row>
    <row r="58" spans="1:13">
      <c r="A58" t="s">
        <v>220</v>
      </c>
      <c r="B58" t="s">
        <v>221</v>
      </c>
      <c r="C58" t="s">
        <v>222</v>
      </c>
      <c r="D58" t="s">
        <v>223</v>
      </c>
      <c r="E58" t="s">
        <v>224</v>
      </c>
      <c r="F58">
        <v>4040301010101</v>
      </c>
      <c r="G58" t="s">
        <v>58</v>
      </c>
      <c r="H58" s="166">
        <v>13590</v>
      </c>
      <c r="J58" t="s">
        <v>225</v>
      </c>
      <c r="K58" s="166">
        <v>30125690957.150002</v>
      </c>
      <c r="L58" s="166">
        <v>30125690957.150002</v>
      </c>
      <c r="M58" t="s">
        <v>226</v>
      </c>
    </row>
    <row r="59" spans="1:13">
      <c r="A59" t="s">
        <v>220</v>
      </c>
      <c r="B59" t="s">
        <v>221</v>
      </c>
      <c r="C59" t="s">
        <v>222</v>
      </c>
      <c r="D59" t="s">
        <v>223</v>
      </c>
      <c r="E59" t="s">
        <v>224</v>
      </c>
      <c r="F59">
        <v>5</v>
      </c>
      <c r="G59" t="s">
        <v>140</v>
      </c>
      <c r="I59" s="166">
        <v>5950808424.8800001</v>
      </c>
      <c r="J59" t="s">
        <v>225</v>
      </c>
      <c r="K59" s="166">
        <v>30125690957.150002</v>
      </c>
      <c r="L59" s="166">
        <v>30125690957.150002</v>
      </c>
      <c r="M59" t="s">
        <v>226</v>
      </c>
    </row>
    <row r="60" spans="1:13">
      <c r="A60" t="s">
        <v>220</v>
      </c>
      <c r="B60" t="s">
        <v>221</v>
      </c>
      <c r="C60" t="s">
        <v>222</v>
      </c>
      <c r="D60" t="s">
        <v>223</v>
      </c>
      <c r="E60" t="s">
        <v>224</v>
      </c>
      <c r="F60">
        <v>5010101</v>
      </c>
      <c r="G60" t="s">
        <v>61</v>
      </c>
      <c r="I60" s="167">
        <v>1739888803.54</v>
      </c>
      <c r="J60" t="s">
        <v>225</v>
      </c>
      <c r="K60" s="166">
        <v>30125690957.150002</v>
      </c>
      <c r="L60" s="166">
        <v>30125690957.150002</v>
      </c>
      <c r="M60" t="s">
        <v>226</v>
      </c>
    </row>
    <row r="61" spans="1:13">
      <c r="A61" t="s">
        <v>220</v>
      </c>
      <c r="B61" t="s">
        <v>221</v>
      </c>
      <c r="C61" t="s">
        <v>222</v>
      </c>
      <c r="D61" t="s">
        <v>223</v>
      </c>
      <c r="E61" t="s">
        <v>224</v>
      </c>
      <c r="F61">
        <v>5010201010101</v>
      </c>
      <c r="G61" t="s">
        <v>63</v>
      </c>
      <c r="I61" s="167">
        <v>1094358701</v>
      </c>
      <c r="J61" t="s">
        <v>225</v>
      </c>
      <c r="K61" s="166">
        <v>30125690957.150002</v>
      </c>
      <c r="L61" s="166">
        <v>30125690957.150002</v>
      </c>
      <c r="M61" t="s">
        <v>226</v>
      </c>
    </row>
    <row r="62" spans="1:13">
      <c r="A62" t="s">
        <v>220</v>
      </c>
      <c r="B62" t="s">
        <v>221</v>
      </c>
      <c r="C62" t="s">
        <v>222</v>
      </c>
      <c r="D62" t="s">
        <v>223</v>
      </c>
      <c r="E62" t="s">
        <v>224</v>
      </c>
      <c r="F62">
        <v>50201010101</v>
      </c>
      <c r="G62" t="s">
        <v>66</v>
      </c>
      <c r="I62" s="167">
        <v>298138162.00999999</v>
      </c>
      <c r="J62" t="s">
        <v>225</v>
      </c>
      <c r="K62" s="166">
        <v>30125690957.150002</v>
      </c>
      <c r="L62" s="166">
        <v>30125690957.150002</v>
      </c>
      <c r="M62" t="s">
        <v>226</v>
      </c>
    </row>
    <row r="63" spans="1:13">
      <c r="A63" t="s">
        <v>220</v>
      </c>
      <c r="B63" t="s">
        <v>221</v>
      </c>
      <c r="C63" t="s">
        <v>222</v>
      </c>
      <c r="D63" t="s">
        <v>223</v>
      </c>
      <c r="E63" t="s">
        <v>224</v>
      </c>
      <c r="F63">
        <v>5020101010136</v>
      </c>
      <c r="G63" t="s">
        <v>67</v>
      </c>
      <c r="I63" s="166">
        <v>135533823.49000001</v>
      </c>
      <c r="J63" t="s">
        <v>225</v>
      </c>
      <c r="K63" s="166">
        <v>30125690957.150002</v>
      </c>
      <c r="L63" s="166">
        <v>30125690957.150002</v>
      </c>
      <c r="M63" t="s">
        <v>226</v>
      </c>
    </row>
    <row r="64" spans="1:13">
      <c r="A64" t="s">
        <v>220</v>
      </c>
      <c r="B64" t="s">
        <v>221</v>
      </c>
      <c r="C64" t="s">
        <v>222</v>
      </c>
      <c r="D64" t="s">
        <v>223</v>
      </c>
      <c r="E64" t="s">
        <v>224</v>
      </c>
      <c r="F64">
        <v>5020101010137</v>
      </c>
      <c r="G64" t="s">
        <v>3</v>
      </c>
      <c r="I64" s="166">
        <v>74387728</v>
      </c>
      <c r="J64" t="s">
        <v>225</v>
      </c>
      <c r="K64" s="166">
        <v>30125690957.150002</v>
      </c>
      <c r="L64" s="166">
        <v>30125690957.150002</v>
      </c>
      <c r="M64" t="s">
        <v>226</v>
      </c>
    </row>
    <row r="65" spans="1:13">
      <c r="A65" t="s">
        <v>220</v>
      </c>
      <c r="B65" t="s">
        <v>221</v>
      </c>
      <c r="C65" t="s">
        <v>222</v>
      </c>
      <c r="D65" t="s">
        <v>223</v>
      </c>
      <c r="E65" t="s">
        <v>224</v>
      </c>
      <c r="F65">
        <v>5020101010138</v>
      </c>
      <c r="G65" t="s">
        <v>243</v>
      </c>
      <c r="I65" s="166">
        <v>72736765.260000005</v>
      </c>
      <c r="J65" t="s">
        <v>225</v>
      </c>
      <c r="K65" s="166">
        <v>30125690957.150002</v>
      </c>
      <c r="L65" s="166">
        <v>30125690957.150002</v>
      </c>
      <c r="M65" t="s">
        <v>226</v>
      </c>
    </row>
    <row r="66" spans="1:13">
      <c r="A66" t="s">
        <v>220</v>
      </c>
      <c r="B66" t="s">
        <v>221</v>
      </c>
      <c r="C66" t="s">
        <v>222</v>
      </c>
      <c r="D66" t="s">
        <v>223</v>
      </c>
      <c r="E66" t="s">
        <v>224</v>
      </c>
      <c r="F66">
        <v>5020101010152</v>
      </c>
      <c r="G66" t="s">
        <v>246</v>
      </c>
      <c r="I66" s="166">
        <v>14971283.26</v>
      </c>
      <c r="J66" t="s">
        <v>225</v>
      </c>
      <c r="K66" s="166">
        <v>30125690957.150002</v>
      </c>
      <c r="L66" s="166">
        <v>30125690957.150002</v>
      </c>
      <c r="M66" t="s">
        <v>226</v>
      </c>
    </row>
    <row r="67" spans="1:13">
      <c r="A67" t="s">
        <v>220</v>
      </c>
      <c r="B67" t="s">
        <v>221</v>
      </c>
      <c r="C67" t="s">
        <v>222</v>
      </c>
      <c r="D67" t="s">
        <v>223</v>
      </c>
      <c r="E67" t="s">
        <v>224</v>
      </c>
      <c r="F67">
        <v>5020101010154</v>
      </c>
      <c r="G67" t="s">
        <v>247</v>
      </c>
      <c r="I67" s="166">
        <v>508562</v>
      </c>
      <c r="J67" t="s">
        <v>225</v>
      </c>
      <c r="K67" s="166">
        <v>30125690957.150002</v>
      </c>
      <c r="L67" s="166">
        <v>30125690957.150002</v>
      </c>
      <c r="M67" t="s">
        <v>226</v>
      </c>
    </row>
    <row r="68" spans="1:13">
      <c r="A68" t="s">
        <v>220</v>
      </c>
      <c r="B68" t="s">
        <v>221</v>
      </c>
      <c r="C68" t="s">
        <v>222</v>
      </c>
      <c r="D68" t="s">
        <v>223</v>
      </c>
      <c r="E68" t="s">
        <v>224</v>
      </c>
      <c r="F68">
        <v>503</v>
      </c>
      <c r="G68" t="s">
        <v>14</v>
      </c>
      <c r="I68" s="167">
        <v>2818422758.3299999</v>
      </c>
      <c r="J68" t="s">
        <v>225</v>
      </c>
      <c r="K68" s="166">
        <v>30125690957.150002</v>
      </c>
      <c r="L68" s="166">
        <v>30125690957.150002</v>
      </c>
      <c r="M68" t="s">
        <v>226</v>
      </c>
    </row>
    <row r="70" spans="1:13" ht="16.5" thickBot="1">
      <c r="H70" s="169">
        <f>H2+H4+H7+H16+H22+H26+H28+H43+H44+H45+H46+H47+H48+H49+H50+H51+H52+H53+H55+H54</f>
        <v>30546721606.439995</v>
      </c>
      <c r="I70" s="169">
        <f>I15+I24+I25+I27+I32+I33+I34+I39+I60+I61+I62+I68</f>
        <v>33240775443.75</v>
      </c>
    </row>
    <row r="71" spans="1:13" ht="16.5" thickTop="1"/>
    <row r="72" spans="1:13">
      <c r="I72" s="166"/>
    </row>
  </sheetData>
  <phoneticPr fontId="0" type="noConversion"/>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4"/>
  </sheetPr>
  <dimension ref="A1:M37"/>
  <sheetViews>
    <sheetView topLeftCell="F1" workbookViewId="0">
      <selection activeCell="G15" sqref="G15:I15"/>
    </sheetView>
  </sheetViews>
  <sheetFormatPr defaultRowHeight="15.75"/>
  <cols>
    <col min="6" max="6" width="17.625" customWidth="1"/>
    <col min="7" max="7" width="55.125" bestFit="1" customWidth="1"/>
    <col min="8" max="9" width="16" bestFit="1" customWidth="1"/>
    <col min="11" max="12" width="16" bestFit="1" customWidth="1"/>
  </cols>
  <sheetData>
    <row r="1" spans="1:13">
      <c r="A1" t="s">
        <v>220</v>
      </c>
      <c r="B1" t="s">
        <v>221</v>
      </c>
      <c r="C1" t="s">
        <v>222</v>
      </c>
      <c r="D1" t="s">
        <v>223</v>
      </c>
      <c r="E1" t="s">
        <v>224</v>
      </c>
      <c r="F1">
        <v>101010101</v>
      </c>
      <c r="G1" t="s">
        <v>228</v>
      </c>
      <c r="H1" s="175">
        <v>707575</v>
      </c>
      <c r="I1" s="173"/>
      <c r="J1" t="s">
        <v>225</v>
      </c>
      <c r="K1" s="166">
        <v>30125690957.150002</v>
      </c>
      <c r="L1" s="166">
        <v>30125690957.150002</v>
      </c>
      <c r="M1" t="s">
        <v>226</v>
      </c>
    </row>
    <row r="2" spans="1:13">
      <c r="A2" t="s">
        <v>220</v>
      </c>
      <c r="B2" t="s">
        <v>221</v>
      </c>
      <c r="C2" t="s">
        <v>222</v>
      </c>
      <c r="D2" t="s">
        <v>223</v>
      </c>
      <c r="E2" t="s">
        <v>224</v>
      </c>
      <c r="F2">
        <v>102010102</v>
      </c>
      <c r="G2" t="s">
        <v>235</v>
      </c>
      <c r="H2" s="175">
        <v>18886073518.709999</v>
      </c>
      <c r="I2" s="173"/>
      <c r="J2" t="s">
        <v>225</v>
      </c>
      <c r="K2" s="166">
        <v>30125690957.150002</v>
      </c>
      <c r="L2" s="166">
        <v>30125690957.150002</v>
      </c>
      <c r="M2" t="s">
        <v>226</v>
      </c>
    </row>
    <row r="3" spans="1:13">
      <c r="A3" t="s">
        <v>220</v>
      </c>
      <c r="B3" t="s">
        <v>221</v>
      </c>
      <c r="C3" t="s">
        <v>222</v>
      </c>
      <c r="D3" t="s">
        <v>223</v>
      </c>
      <c r="E3" t="s">
        <v>224</v>
      </c>
      <c r="F3">
        <v>10202</v>
      </c>
      <c r="G3" t="s">
        <v>239</v>
      </c>
      <c r="H3" s="175">
        <v>6735898773.79</v>
      </c>
      <c r="I3" s="174"/>
      <c r="J3" t="s">
        <v>225</v>
      </c>
      <c r="K3" s="166">
        <v>30125690957.150002</v>
      </c>
      <c r="L3" s="166">
        <v>30125690957.150002</v>
      </c>
      <c r="M3" t="s">
        <v>226</v>
      </c>
    </row>
    <row r="4" spans="1:13">
      <c r="A4" t="s">
        <v>220</v>
      </c>
      <c r="B4" t="s">
        <v>221</v>
      </c>
      <c r="C4" t="s">
        <v>222</v>
      </c>
      <c r="D4" t="s">
        <v>223</v>
      </c>
      <c r="E4" t="s">
        <v>224</v>
      </c>
      <c r="F4">
        <v>1020306010101</v>
      </c>
      <c r="G4" t="s">
        <v>0</v>
      </c>
      <c r="H4" s="174"/>
      <c r="I4" s="175">
        <v>58733904.869999997</v>
      </c>
      <c r="J4" t="s">
        <v>225</v>
      </c>
      <c r="K4" s="166">
        <v>30125690957.150002</v>
      </c>
      <c r="L4" s="166">
        <v>30125690957.150002</v>
      </c>
      <c r="M4" t="s">
        <v>226</v>
      </c>
    </row>
    <row r="5" spans="1:13">
      <c r="A5" t="s">
        <v>220</v>
      </c>
      <c r="B5" t="s">
        <v>221</v>
      </c>
      <c r="C5" t="s">
        <v>222</v>
      </c>
      <c r="D5" t="s">
        <v>223</v>
      </c>
      <c r="E5" t="s">
        <v>224</v>
      </c>
      <c r="F5">
        <v>10204020101</v>
      </c>
      <c r="G5" t="s">
        <v>2</v>
      </c>
      <c r="H5" s="175">
        <v>63333530.689999998</v>
      </c>
      <c r="I5" s="174"/>
      <c r="J5" t="s">
        <v>225</v>
      </c>
      <c r="K5" s="166">
        <v>30125690957.150002</v>
      </c>
      <c r="L5" s="166">
        <v>30125690957.150002</v>
      </c>
      <c r="M5" t="s">
        <v>226</v>
      </c>
    </row>
    <row r="6" spans="1:13">
      <c r="A6" t="s">
        <v>220</v>
      </c>
      <c r="B6" t="s">
        <v>221</v>
      </c>
      <c r="C6" t="s">
        <v>222</v>
      </c>
      <c r="D6" t="s">
        <v>223</v>
      </c>
      <c r="E6" t="s">
        <v>224</v>
      </c>
      <c r="F6">
        <v>10205020101</v>
      </c>
      <c r="G6" t="s">
        <v>6</v>
      </c>
      <c r="H6" s="175">
        <v>175566632</v>
      </c>
      <c r="I6" s="174"/>
      <c r="J6" t="s">
        <v>225</v>
      </c>
      <c r="K6" s="166">
        <v>30125690957.150002</v>
      </c>
      <c r="L6" s="166">
        <v>30125690957.150002</v>
      </c>
      <c r="M6" t="s">
        <v>226</v>
      </c>
    </row>
    <row r="7" spans="1:13">
      <c r="A7" t="s">
        <v>220</v>
      </c>
      <c r="B7" t="s">
        <v>221</v>
      </c>
      <c r="C7" t="s">
        <v>222</v>
      </c>
      <c r="D7" t="s">
        <v>223</v>
      </c>
      <c r="E7" t="s">
        <v>224</v>
      </c>
      <c r="F7">
        <v>201010101</v>
      </c>
      <c r="G7" t="s">
        <v>9</v>
      </c>
      <c r="I7" s="173">
        <v>14916086328.799999</v>
      </c>
      <c r="J7" t="s">
        <v>225</v>
      </c>
      <c r="K7" s="166">
        <v>30125690957.150002</v>
      </c>
      <c r="L7" s="166">
        <v>30125690957.150002</v>
      </c>
      <c r="M7" t="s">
        <v>226</v>
      </c>
    </row>
    <row r="8" spans="1:13">
      <c r="A8" t="s">
        <v>220</v>
      </c>
      <c r="B8" t="s">
        <v>221</v>
      </c>
      <c r="C8" t="s">
        <v>222</v>
      </c>
      <c r="D8" t="s">
        <v>223</v>
      </c>
      <c r="E8" t="s">
        <v>224</v>
      </c>
      <c r="F8">
        <v>203</v>
      </c>
      <c r="G8" t="s">
        <v>12</v>
      </c>
      <c r="H8" s="166"/>
      <c r="I8" s="173">
        <v>4239780247.8299999</v>
      </c>
      <c r="J8" t="s">
        <v>225</v>
      </c>
      <c r="K8" s="166">
        <v>30125690957.150002</v>
      </c>
      <c r="L8" s="166">
        <v>30125690957.150002</v>
      </c>
      <c r="M8" t="s">
        <v>226</v>
      </c>
    </row>
    <row r="9" spans="1:13">
      <c r="A9" t="s">
        <v>220</v>
      </c>
      <c r="B9" t="s">
        <v>221</v>
      </c>
      <c r="C9" t="s">
        <v>222</v>
      </c>
      <c r="D9" t="s">
        <v>223</v>
      </c>
      <c r="E9" t="s">
        <v>224</v>
      </c>
      <c r="F9">
        <v>2030105010101</v>
      </c>
      <c r="G9" t="s">
        <v>14</v>
      </c>
      <c r="H9" s="173">
        <v>2818422758.3299999</v>
      </c>
      <c r="I9" s="174"/>
      <c r="J9" t="s">
        <v>225</v>
      </c>
      <c r="K9" s="166">
        <v>30125690957.150002</v>
      </c>
      <c r="L9" s="166">
        <v>30125690957.150002</v>
      </c>
      <c r="M9" t="s">
        <v>226</v>
      </c>
    </row>
    <row r="10" spans="1:13">
      <c r="A10" t="s">
        <v>220</v>
      </c>
      <c r="B10" t="s">
        <v>221</v>
      </c>
      <c r="C10" t="s">
        <v>222</v>
      </c>
      <c r="D10" t="s">
        <v>223</v>
      </c>
      <c r="E10" t="s">
        <v>224</v>
      </c>
      <c r="F10">
        <v>302030101</v>
      </c>
      <c r="G10" t="s">
        <v>23</v>
      </c>
      <c r="I10" s="175">
        <v>15659205.109999999</v>
      </c>
      <c r="J10" t="s">
        <v>225</v>
      </c>
      <c r="K10" s="166">
        <v>30125690957.150002</v>
      </c>
      <c r="L10" s="166">
        <v>30125690957.150002</v>
      </c>
      <c r="M10" t="s">
        <v>226</v>
      </c>
    </row>
    <row r="11" spans="1:13">
      <c r="A11" t="s">
        <v>220</v>
      </c>
      <c r="B11" t="s">
        <v>221</v>
      </c>
      <c r="C11" t="s">
        <v>222</v>
      </c>
      <c r="D11" t="s">
        <v>223</v>
      </c>
      <c r="E11" t="s">
        <v>224</v>
      </c>
      <c r="F11">
        <v>302030102</v>
      </c>
      <c r="G11" t="s">
        <v>25</v>
      </c>
      <c r="I11" s="175">
        <v>650740.78</v>
      </c>
      <c r="J11" t="s">
        <v>225</v>
      </c>
      <c r="K11" s="166">
        <v>30125690957.150002</v>
      </c>
      <c r="L11" s="166">
        <v>30125690957.150002</v>
      </c>
      <c r="M11" t="s">
        <v>226</v>
      </c>
    </row>
    <row r="12" spans="1:13">
      <c r="A12" t="s">
        <v>220</v>
      </c>
      <c r="B12" t="s">
        <v>221</v>
      </c>
      <c r="C12" t="s">
        <v>222</v>
      </c>
      <c r="D12" t="s">
        <v>223</v>
      </c>
      <c r="E12" t="s">
        <v>224</v>
      </c>
      <c r="F12">
        <v>3020302010101</v>
      </c>
      <c r="G12" t="s">
        <v>29</v>
      </c>
      <c r="I12" s="166">
        <v>21482.68</v>
      </c>
      <c r="J12" t="s">
        <v>225</v>
      </c>
      <c r="K12" s="166">
        <v>30125690957.150002</v>
      </c>
      <c r="L12" s="166">
        <v>30125690957.150002</v>
      </c>
      <c r="M12" t="s">
        <v>226</v>
      </c>
    </row>
    <row r="13" spans="1:13">
      <c r="A13" t="s">
        <v>220</v>
      </c>
      <c r="B13" t="s">
        <v>221</v>
      </c>
      <c r="C13" t="s">
        <v>222</v>
      </c>
      <c r="D13" t="s">
        <v>223</v>
      </c>
      <c r="E13" t="s">
        <v>224</v>
      </c>
      <c r="F13">
        <v>3020302010201</v>
      </c>
      <c r="G13" t="s">
        <v>31</v>
      </c>
      <c r="I13" s="166">
        <v>150000</v>
      </c>
      <c r="J13" t="s">
        <v>225</v>
      </c>
      <c r="K13" s="166">
        <v>30125690957.150002</v>
      </c>
      <c r="L13" s="166">
        <v>30125690957.150002</v>
      </c>
      <c r="M13" t="s">
        <v>226</v>
      </c>
    </row>
    <row r="14" spans="1:13">
      <c r="A14" t="s">
        <v>220</v>
      </c>
      <c r="B14" t="s">
        <v>221</v>
      </c>
      <c r="C14" t="s">
        <v>222</v>
      </c>
      <c r="D14" t="s">
        <v>223</v>
      </c>
      <c r="E14" t="s">
        <v>224</v>
      </c>
      <c r="F14">
        <v>3020302010504</v>
      </c>
      <c r="G14" t="s">
        <v>33</v>
      </c>
      <c r="I14" s="176">
        <v>20603631.640000001</v>
      </c>
      <c r="J14" t="s">
        <v>225</v>
      </c>
      <c r="K14" s="166">
        <v>30125690957.150002</v>
      </c>
      <c r="L14" s="166">
        <v>30125690957.150002</v>
      </c>
      <c r="M14" t="s">
        <v>226</v>
      </c>
    </row>
    <row r="15" spans="1:13">
      <c r="A15" t="s">
        <v>220</v>
      </c>
      <c r="B15" t="s">
        <v>221</v>
      </c>
      <c r="C15" t="s">
        <v>222</v>
      </c>
      <c r="D15" t="s">
        <v>223</v>
      </c>
      <c r="E15" t="s">
        <v>224</v>
      </c>
      <c r="F15">
        <v>3020302010602</v>
      </c>
      <c r="G15" t="s">
        <v>231</v>
      </c>
      <c r="I15" s="166">
        <v>128450079</v>
      </c>
      <c r="J15" t="s">
        <v>225</v>
      </c>
      <c r="K15" s="166">
        <v>30125690957.150002</v>
      </c>
      <c r="L15" s="166">
        <v>30125690957.150002</v>
      </c>
      <c r="M15" t="s">
        <v>226</v>
      </c>
    </row>
    <row r="16" spans="1:13">
      <c r="A16" t="s">
        <v>220</v>
      </c>
      <c r="B16" t="s">
        <v>221</v>
      </c>
      <c r="C16" t="s">
        <v>222</v>
      </c>
      <c r="D16" t="s">
        <v>223</v>
      </c>
      <c r="E16" t="s">
        <v>224</v>
      </c>
      <c r="F16">
        <v>3020406010101</v>
      </c>
      <c r="G16" t="s">
        <v>35</v>
      </c>
      <c r="I16" s="166">
        <v>351091</v>
      </c>
      <c r="J16" t="s">
        <v>225</v>
      </c>
      <c r="K16" s="166">
        <v>30125690957.150002</v>
      </c>
      <c r="L16" s="166">
        <v>30125690957.150002</v>
      </c>
      <c r="M16" t="s">
        <v>226</v>
      </c>
    </row>
    <row r="17" spans="1:13">
      <c r="A17" t="s">
        <v>220</v>
      </c>
      <c r="B17" t="s">
        <v>221</v>
      </c>
      <c r="C17" t="s">
        <v>222</v>
      </c>
      <c r="D17" t="s">
        <v>223</v>
      </c>
      <c r="E17" t="s">
        <v>224</v>
      </c>
      <c r="F17">
        <v>3020406010103</v>
      </c>
      <c r="G17" t="s">
        <v>36</v>
      </c>
      <c r="I17" s="166">
        <v>850213392</v>
      </c>
      <c r="J17" t="s">
        <v>225</v>
      </c>
      <c r="K17" s="166">
        <v>30125690957.150002</v>
      </c>
      <c r="L17" s="166">
        <v>30125690957.150002</v>
      </c>
      <c r="M17" t="s">
        <v>226</v>
      </c>
    </row>
    <row r="18" spans="1:13">
      <c r="A18" t="s">
        <v>220</v>
      </c>
      <c r="B18" t="s">
        <v>221</v>
      </c>
      <c r="C18" t="s">
        <v>222</v>
      </c>
      <c r="D18" t="s">
        <v>223</v>
      </c>
      <c r="E18" t="s">
        <v>224</v>
      </c>
      <c r="F18">
        <v>3020406010139</v>
      </c>
      <c r="G18" t="s">
        <v>37</v>
      </c>
      <c r="I18" s="166">
        <v>1063909</v>
      </c>
      <c r="J18" t="s">
        <v>225</v>
      </c>
      <c r="K18" s="166">
        <v>30125690957.150002</v>
      </c>
      <c r="L18" s="166">
        <v>30125690957.150002</v>
      </c>
      <c r="M18" t="s">
        <v>226</v>
      </c>
    </row>
    <row r="19" spans="1:13">
      <c r="A19" t="s">
        <v>220</v>
      </c>
      <c r="B19" t="s">
        <v>221</v>
      </c>
      <c r="C19" t="s">
        <v>222</v>
      </c>
      <c r="D19" t="s">
        <v>223</v>
      </c>
      <c r="E19" t="s">
        <v>224</v>
      </c>
      <c r="F19">
        <v>4</v>
      </c>
      <c r="G19" t="s">
        <v>144</v>
      </c>
      <c r="H19" s="167">
        <v>320992407.39999998</v>
      </c>
      <c r="J19" t="s">
        <v>225</v>
      </c>
      <c r="K19" s="166">
        <v>30125690957.150002</v>
      </c>
      <c r="L19" s="166">
        <v>30125690957.150002</v>
      </c>
      <c r="M19" t="s">
        <v>226</v>
      </c>
    </row>
    <row r="20" spans="1:13">
      <c r="A20" t="s">
        <v>220</v>
      </c>
      <c r="B20" t="s">
        <v>221</v>
      </c>
      <c r="C20" t="s">
        <v>222</v>
      </c>
      <c r="D20" t="s">
        <v>223</v>
      </c>
      <c r="E20" t="s">
        <v>224</v>
      </c>
      <c r="F20">
        <v>4010101</v>
      </c>
      <c r="G20" t="s">
        <v>40</v>
      </c>
      <c r="H20" s="171">
        <v>162644632.13</v>
      </c>
      <c r="J20" t="s">
        <v>225</v>
      </c>
      <c r="K20" s="166">
        <v>30125690957.150002</v>
      </c>
      <c r="L20" s="166">
        <v>30125690957.150002</v>
      </c>
      <c r="M20" t="s">
        <v>226</v>
      </c>
    </row>
    <row r="21" spans="1:13">
      <c r="A21" t="s">
        <v>220</v>
      </c>
      <c r="B21" t="s">
        <v>221</v>
      </c>
      <c r="C21" t="s">
        <v>222</v>
      </c>
      <c r="D21" t="s">
        <v>223</v>
      </c>
      <c r="E21" t="s">
        <v>224</v>
      </c>
      <c r="F21">
        <v>4010102</v>
      </c>
      <c r="G21" t="s">
        <v>41</v>
      </c>
      <c r="H21" s="171">
        <v>6792856.7599999998</v>
      </c>
      <c r="J21" t="s">
        <v>225</v>
      </c>
      <c r="K21" s="166">
        <v>30125690957.150002</v>
      </c>
      <c r="L21" s="166">
        <v>30125690957.150002</v>
      </c>
      <c r="M21" t="s">
        <v>226</v>
      </c>
    </row>
    <row r="22" spans="1:13">
      <c r="A22" t="s">
        <v>220</v>
      </c>
      <c r="B22" t="s">
        <v>221</v>
      </c>
      <c r="C22" t="s">
        <v>222</v>
      </c>
      <c r="D22" t="s">
        <v>223</v>
      </c>
      <c r="E22" t="s">
        <v>224</v>
      </c>
      <c r="F22">
        <v>40102</v>
      </c>
      <c r="G22" t="s">
        <v>42</v>
      </c>
      <c r="H22" s="171">
        <v>120208.68</v>
      </c>
      <c r="J22" t="s">
        <v>225</v>
      </c>
      <c r="K22" s="166">
        <v>30125690957.150002</v>
      </c>
      <c r="L22" s="166">
        <v>30125690957.150002</v>
      </c>
      <c r="M22" t="s">
        <v>226</v>
      </c>
    </row>
    <row r="23" spans="1:13">
      <c r="A23" t="s">
        <v>220</v>
      </c>
      <c r="B23" t="s">
        <v>221</v>
      </c>
      <c r="C23" t="s">
        <v>222</v>
      </c>
      <c r="D23" t="s">
        <v>223</v>
      </c>
      <c r="E23" t="s">
        <v>224</v>
      </c>
      <c r="F23">
        <v>40105</v>
      </c>
      <c r="G23" t="s">
        <v>45</v>
      </c>
      <c r="H23" s="171">
        <v>261330.39</v>
      </c>
      <c r="J23" t="s">
        <v>225</v>
      </c>
      <c r="K23" s="166">
        <v>30125690957.150002</v>
      </c>
      <c r="L23" s="166">
        <v>30125690957.150002</v>
      </c>
      <c r="M23" t="s">
        <v>226</v>
      </c>
    </row>
    <row r="24" spans="1:13">
      <c r="A24" t="s">
        <v>220</v>
      </c>
      <c r="B24" t="s">
        <v>221</v>
      </c>
      <c r="C24" t="s">
        <v>222</v>
      </c>
      <c r="D24" t="s">
        <v>223</v>
      </c>
      <c r="E24" t="s">
        <v>224</v>
      </c>
      <c r="F24">
        <v>40201</v>
      </c>
      <c r="G24" t="s">
        <v>48</v>
      </c>
      <c r="H24" s="171">
        <v>463909</v>
      </c>
      <c r="J24" t="s">
        <v>225</v>
      </c>
      <c r="K24" s="166">
        <v>30125690957.150002</v>
      </c>
      <c r="L24" s="166">
        <v>30125690957.150002</v>
      </c>
      <c r="M24" t="s">
        <v>226</v>
      </c>
    </row>
    <row r="25" spans="1:13">
      <c r="A25" t="s">
        <v>220</v>
      </c>
      <c r="B25" t="s">
        <v>221</v>
      </c>
      <c r="C25" t="s">
        <v>222</v>
      </c>
      <c r="D25" t="s">
        <v>223</v>
      </c>
      <c r="E25" t="s">
        <v>224</v>
      </c>
      <c r="F25">
        <v>40203</v>
      </c>
      <c r="G25" t="s">
        <v>50</v>
      </c>
      <c r="H25" s="171">
        <v>20603632.640000001</v>
      </c>
      <c r="J25" t="s">
        <v>225</v>
      </c>
      <c r="K25" s="166">
        <v>30125690957.150002</v>
      </c>
      <c r="L25" s="166">
        <v>30125690957.150002</v>
      </c>
      <c r="M25" t="s">
        <v>226</v>
      </c>
    </row>
    <row r="26" spans="1:13">
      <c r="A26" t="s">
        <v>220</v>
      </c>
      <c r="B26" t="s">
        <v>221</v>
      </c>
      <c r="C26" t="s">
        <v>222</v>
      </c>
      <c r="D26" t="s">
        <v>223</v>
      </c>
      <c r="E26" t="s">
        <v>224</v>
      </c>
      <c r="F26">
        <v>40204</v>
      </c>
      <c r="G26" t="s">
        <v>51</v>
      </c>
      <c r="H26" s="171">
        <v>128549579.8</v>
      </c>
      <c r="J26" t="s">
        <v>225</v>
      </c>
      <c r="K26" s="166">
        <v>30125690957.150002</v>
      </c>
      <c r="L26" s="166">
        <v>30125690957.150002</v>
      </c>
      <c r="M26" t="s">
        <v>226</v>
      </c>
    </row>
    <row r="27" spans="1:13">
      <c r="A27" t="s">
        <v>220</v>
      </c>
      <c r="B27" t="s">
        <v>221</v>
      </c>
      <c r="C27" t="s">
        <v>222</v>
      </c>
      <c r="D27" t="s">
        <v>223</v>
      </c>
      <c r="E27" t="s">
        <v>224</v>
      </c>
      <c r="F27">
        <v>4030101010308</v>
      </c>
      <c r="G27" t="s">
        <v>56</v>
      </c>
      <c r="H27" s="171">
        <v>1441846</v>
      </c>
      <c r="J27" t="s">
        <v>225</v>
      </c>
      <c r="K27" s="166">
        <v>30125690957.150002</v>
      </c>
      <c r="L27" s="166">
        <v>30125690957.150002</v>
      </c>
      <c r="M27" t="s">
        <v>226</v>
      </c>
    </row>
    <row r="28" spans="1:13">
      <c r="A28" t="s">
        <v>220</v>
      </c>
      <c r="B28" t="s">
        <v>221</v>
      </c>
      <c r="C28" t="s">
        <v>222</v>
      </c>
      <c r="D28" t="s">
        <v>223</v>
      </c>
      <c r="E28" t="s">
        <v>224</v>
      </c>
      <c r="F28">
        <v>4030101010310</v>
      </c>
      <c r="G28" t="s">
        <v>231</v>
      </c>
      <c r="H28" s="171">
        <v>100822</v>
      </c>
      <c r="J28" t="s">
        <v>225</v>
      </c>
      <c r="K28" s="166">
        <v>30125690957.150002</v>
      </c>
      <c r="L28" s="166">
        <v>30125690957.150002</v>
      </c>
      <c r="M28" t="s">
        <v>226</v>
      </c>
    </row>
    <row r="29" spans="1:13">
      <c r="A29" t="s">
        <v>220</v>
      </c>
      <c r="B29" t="s">
        <v>221</v>
      </c>
      <c r="C29" t="s">
        <v>222</v>
      </c>
      <c r="D29" t="s">
        <v>223</v>
      </c>
      <c r="E29" t="s">
        <v>224</v>
      </c>
      <c r="F29">
        <v>404</v>
      </c>
      <c r="G29" t="s">
        <v>57</v>
      </c>
      <c r="H29" s="171">
        <v>13590</v>
      </c>
      <c r="J29" t="s">
        <v>225</v>
      </c>
      <c r="K29" s="166">
        <v>30125690957.150002</v>
      </c>
      <c r="L29" s="166">
        <v>30125690957.150002</v>
      </c>
      <c r="M29" t="s">
        <v>226</v>
      </c>
    </row>
    <row r="30" spans="1:13">
      <c r="A30" t="s">
        <v>220</v>
      </c>
      <c r="B30" t="s">
        <v>221</v>
      </c>
      <c r="C30" t="s">
        <v>222</v>
      </c>
      <c r="D30" t="s">
        <v>223</v>
      </c>
      <c r="E30" t="s">
        <v>224</v>
      </c>
      <c r="F30">
        <v>5</v>
      </c>
      <c r="G30" t="s">
        <v>140</v>
      </c>
      <c r="I30" s="167">
        <v>5950808424.8800001</v>
      </c>
      <c r="J30" t="s">
        <v>225</v>
      </c>
      <c r="K30" s="166">
        <v>30125690957.150002</v>
      </c>
      <c r="L30" s="166">
        <v>30125690957.150002</v>
      </c>
      <c r="M30" t="s">
        <v>226</v>
      </c>
    </row>
    <row r="31" spans="1:13">
      <c r="A31" t="s">
        <v>220</v>
      </c>
      <c r="B31" t="s">
        <v>221</v>
      </c>
      <c r="C31" t="s">
        <v>222</v>
      </c>
      <c r="D31" t="s">
        <v>223</v>
      </c>
      <c r="E31" t="s">
        <v>224</v>
      </c>
      <c r="F31">
        <v>501010102</v>
      </c>
      <c r="G31" t="s">
        <v>235</v>
      </c>
      <c r="I31" s="167">
        <v>1739888803.54</v>
      </c>
      <c r="J31" t="s">
        <v>225</v>
      </c>
      <c r="K31" s="166">
        <v>30125690957.150002</v>
      </c>
      <c r="L31" s="166">
        <v>30125690957.150002</v>
      </c>
      <c r="M31" t="s">
        <v>226</v>
      </c>
    </row>
    <row r="32" spans="1:13">
      <c r="A32" t="s">
        <v>220</v>
      </c>
      <c r="B32" t="s">
        <v>221</v>
      </c>
      <c r="C32" t="s">
        <v>222</v>
      </c>
      <c r="D32" t="s">
        <v>223</v>
      </c>
      <c r="E32" t="s">
        <v>224</v>
      </c>
      <c r="F32">
        <v>50102</v>
      </c>
      <c r="G32" t="s">
        <v>62</v>
      </c>
      <c r="I32" s="167">
        <v>1094358701</v>
      </c>
      <c r="J32" t="s">
        <v>225</v>
      </c>
      <c r="K32" s="166">
        <v>30125690957.150002</v>
      </c>
      <c r="L32" s="166">
        <v>30125690957.150002</v>
      </c>
      <c r="M32" t="s">
        <v>226</v>
      </c>
    </row>
    <row r="33" spans="1:13">
      <c r="A33" t="s">
        <v>220</v>
      </c>
      <c r="B33" t="s">
        <v>221</v>
      </c>
      <c r="C33" t="s">
        <v>222</v>
      </c>
      <c r="D33" t="s">
        <v>223</v>
      </c>
      <c r="E33" t="s">
        <v>224</v>
      </c>
      <c r="F33">
        <v>502</v>
      </c>
      <c r="G33" t="s">
        <v>64</v>
      </c>
      <c r="I33" s="167">
        <v>298138162.00999999</v>
      </c>
      <c r="J33" t="s">
        <v>225</v>
      </c>
      <c r="K33" s="166">
        <v>30125690957.150002</v>
      </c>
      <c r="L33" s="166">
        <v>30125690957.150002</v>
      </c>
      <c r="M33" t="s">
        <v>226</v>
      </c>
    </row>
    <row r="34" spans="1:13">
      <c r="A34" t="s">
        <v>220</v>
      </c>
      <c r="B34" t="s">
        <v>221</v>
      </c>
      <c r="C34" t="s">
        <v>222</v>
      </c>
      <c r="D34" t="s">
        <v>223</v>
      </c>
      <c r="E34" t="s">
        <v>224</v>
      </c>
      <c r="F34">
        <v>503</v>
      </c>
      <c r="G34" t="s">
        <v>14</v>
      </c>
      <c r="I34" s="167">
        <v>2818422758.3299999</v>
      </c>
      <c r="J34" t="s">
        <v>225</v>
      </c>
      <c r="K34" s="166">
        <v>30125690957.150002</v>
      </c>
      <c r="L34" s="166">
        <v>30125690957.150002</v>
      </c>
      <c r="M34" t="s">
        <v>226</v>
      </c>
    </row>
    <row r="36" spans="1:13" ht="16.5" thickBot="1">
      <c r="H36" s="170">
        <f>SUM(H1:H34)</f>
        <v>29321987603.319996</v>
      </c>
      <c r="I36" s="170">
        <f>SUM(I1:I34)</f>
        <v>32133380862.470001</v>
      </c>
    </row>
    <row r="37" spans="1:13" ht="16.5" thickTop="1"/>
  </sheetData>
  <phoneticPr fontId="0" type="noConversion"/>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4"/>
  </sheetPr>
  <dimension ref="A1:M34"/>
  <sheetViews>
    <sheetView topLeftCell="G1" workbookViewId="0">
      <selection activeCell="G15" sqref="G15:I15"/>
    </sheetView>
  </sheetViews>
  <sheetFormatPr defaultRowHeight="15.75"/>
  <cols>
    <col min="6" max="6" width="17.625" customWidth="1"/>
    <col min="7" max="7" width="55.125" bestFit="1" customWidth="1"/>
    <col min="8" max="9" width="16" bestFit="1" customWidth="1"/>
    <col min="11" max="12" width="16" bestFit="1" customWidth="1"/>
  </cols>
  <sheetData>
    <row r="1" spans="1:13">
      <c r="A1" t="s">
        <v>220</v>
      </c>
      <c r="B1" t="s">
        <v>221</v>
      </c>
      <c r="C1" t="s">
        <v>222</v>
      </c>
      <c r="D1" t="s">
        <v>223</v>
      </c>
      <c r="E1" t="s">
        <v>224</v>
      </c>
      <c r="F1">
        <v>10101</v>
      </c>
      <c r="G1" t="s">
        <v>228</v>
      </c>
      <c r="H1" s="178">
        <v>707575</v>
      </c>
      <c r="J1" t="s">
        <v>225</v>
      </c>
      <c r="K1" s="166">
        <v>30125690957.150002</v>
      </c>
      <c r="L1" s="166">
        <v>30125690957.150002</v>
      </c>
      <c r="M1" t="s">
        <v>226</v>
      </c>
    </row>
    <row r="2" spans="1:13">
      <c r="A2" t="s">
        <v>220</v>
      </c>
      <c r="B2" t="s">
        <v>221</v>
      </c>
      <c r="C2" t="s">
        <v>222</v>
      </c>
      <c r="D2" t="s">
        <v>223</v>
      </c>
      <c r="E2" t="s">
        <v>224</v>
      </c>
      <c r="F2">
        <v>10201</v>
      </c>
      <c r="G2" t="s">
        <v>233</v>
      </c>
      <c r="H2" s="178">
        <v>18886073518.709999</v>
      </c>
      <c r="J2" t="s">
        <v>225</v>
      </c>
      <c r="K2" s="166">
        <v>30125690957.150002</v>
      </c>
      <c r="L2" s="166">
        <v>30125690957.150002</v>
      </c>
      <c r="M2" t="s">
        <v>226</v>
      </c>
    </row>
    <row r="3" spans="1:13">
      <c r="A3" t="s">
        <v>220</v>
      </c>
      <c r="B3" t="s">
        <v>221</v>
      </c>
      <c r="C3" t="s">
        <v>222</v>
      </c>
      <c r="D3" t="s">
        <v>223</v>
      </c>
      <c r="E3" t="s">
        <v>224</v>
      </c>
      <c r="F3">
        <v>10202</v>
      </c>
      <c r="G3" t="s">
        <v>239</v>
      </c>
      <c r="H3" s="178">
        <v>6735898773.79</v>
      </c>
      <c r="J3" t="s">
        <v>225</v>
      </c>
      <c r="K3" s="166">
        <v>30125690957.150002</v>
      </c>
      <c r="L3" s="166">
        <v>30125690957.150002</v>
      </c>
      <c r="M3" t="s">
        <v>226</v>
      </c>
    </row>
    <row r="4" spans="1:13">
      <c r="A4" t="s">
        <v>220</v>
      </c>
      <c r="B4" t="s">
        <v>221</v>
      </c>
      <c r="C4" t="s">
        <v>222</v>
      </c>
      <c r="D4" t="s">
        <v>223</v>
      </c>
      <c r="E4" t="s">
        <v>224</v>
      </c>
      <c r="F4">
        <v>10203</v>
      </c>
      <c r="G4" t="s">
        <v>248</v>
      </c>
      <c r="H4" s="181"/>
      <c r="I4" s="178">
        <v>58733904.869999997</v>
      </c>
      <c r="J4" t="s">
        <v>225</v>
      </c>
      <c r="K4" s="166">
        <v>30125690957.150002</v>
      </c>
      <c r="L4" s="166">
        <v>30125690957.150002</v>
      </c>
      <c r="M4" t="s">
        <v>226</v>
      </c>
    </row>
    <row r="5" spans="1:13">
      <c r="A5" t="s">
        <v>220</v>
      </c>
      <c r="B5" t="s">
        <v>221</v>
      </c>
      <c r="C5" t="s">
        <v>222</v>
      </c>
      <c r="D5" t="s">
        <v>223</v>
      </c>
      <c r="E5" t="s">
        <v>224</v>
      </c>
      <c r="F5">
        <v>10204</v>
      </c>
      <c r="G5" t="s">
        <v>1</v>
      </c>
      <c r="H5" s="178">
        <v>63333530.689999998</v>
      </c>
      <c r="J5" t="s">
        <v>225</v>
      </c>
      <c r="K5" s="166">
        <v>30125690957.150002</v>
      </c>
      <c r="L5" s="166">
        <v>30125690957.150002</v>
      </c>
      <c r="M5" t="s">
        <v>226</v>
      </c>
    </row>
    <row r="6" spans="1:13">
      <c r="A6" t="s">
        <v>220</v>
      </c>
      <c r="B6" t="s">
        <v>221</v>
      </c>
      <c r="C6" t="s">
        <v>222</v>
      </c>
      <c r="D6" t="s">
        <v>223</v>
      </c>
      <c r="E6" t="s">
        <v>224</v>
      </c>
      <c r="F6">
        <v>1020502</v>
      </c>
      <c r="G6" t="s">
        <v>5</v>
      </c>
      <c r="H6" s="178">
        <v>175566632</v>
      </c>
      <c r="J6" t="s">
        <v>225</v>
      </c>
      <c r="K6" s="166">
        <v>30125690957.150002</v>
      </c>
      <c r="L6" s="166">
        <v>30125690957.150002</v>
      </c>
      <c r="M6" t="s">
        <v>226</v>
      </c>
    </row>
    <row r="7" spans="1:13">
      <c r="A7" t="s">
        <v>220</v>
      </c>
      <c r="B7" t="s">
        <v>221</v>
      </c>
      <c r="C7" t="s">
        <v>222</v>
      </c>
      <c r="D7" t="s">
        <v>223</v>
      </c>
      <c r="E7" t="s">
        <v>224</v>
      </c>
      <c r="F7">
        <v>201</v>
      </c>
      <c r="G7" t="s">
        <v>9</v>
      </c>
      <c r="H7" s="177"/>
      <c r="I7" s="176">
        <v>14916086328.799999</v>
      </c>
      <c r="J7" t="s">
        <v>225</v>
      </c>
      <c r="K7" s="166">
        <v>30125690957.150002</v>
      </c>
      <c r="L7" s="166">
        <v>30125690957.150002</v>
      </c>
      <c r="M7" t="s">
        <v>226</v>
      </c>
    </row>
    <row r="8" spans="1:13">
      <c r="A8" t="s">
        <v>220</v>
      </c>
      <c r="B8" t="s">
        <v>221</v>
      </c>
      <c r="C8" t="s">
        <v>222</v>
      </c>
      <c r="D8" t="s">
        <v>223</v>
      </c>
      <c r="E8" t="s">
        <v>224</v>
      </c>
      <c r="F8">
        <v>20302</v>
      </c>
      <c r="G8" t="s">
        <v>15</v>
      </c>
      <c r="H8" s="177"/>
      <c r="I8" s="176">
        <v>7058203006.1599998</v>
      </c>
      <c r="J8" t="s">
        <v>225</v>
      </c>
      <c r="K8" s="166">
        <v>30125690957.150002</v>
      </c>
      <c r="L8" s="166">
        <v>30125690957.150002</v>
      </c>
      <c r="M8" t="s">
        <v>226</v>
      </c>
    </row>
    <row r="9" spans="1:13">
      <c r="A9" t="s">
        <v>220</v>
      </c>
      <c r="B9" t="s">
        <v>221</v>
      </c>
      <c r="C9" t="s">
        <v>222</v>
      </c>
      <c r="D9" t="s">
        <v>223</v>
      </c>
      <c r="E9" t="s">
        <v>224</v>
      </c>
      <c r="F9">
        <v>302030101</v>
      </c>
      <c r="G9" t="s">
        <v>23</v>
      </c>
      <c r="I9" s="178">
        <v>15659205.109999999</v>
      </c>
      <c r="J9" t="s">
        <v>225</v>
      </c>
      <c r="K9" s="166">
        <v>30125690957.150002</v>
      </c>
      <c r="L9" s="166">
        <v>30125690957.150002</v>
      </c>
      <c r="M9" t="s">
        <v>226</v>
      </c>
    </row>
    <row r="10" spans="1:13">
      <c r="A10" t="s">
        <v>220</v>
      </c>
      <c r="B10" t="s">
        <v>221</v>
      </c>
      <c r="C10" t="s">
        <v>222</v>
      </c>
      <c r="D10" t="s">
        <v>223</v>
      </c>
      <c r="E10" t="s">
        <v>224</v>
      </c>
      <c r="F10">
        <v>302030102</v>
      </c>
      <c r="G10" t="s">
        <v>25</v>
      </c>
      <c r="I10" s="178">
        <v>650740.78</v>
      </c>
      <c r="J10" t="s">
        <v>225</v>
      </c>
      <c r="K10" s="166">
        <v>30125690957.150002</v>
      </c>
      <c r="L10" s="166">
        <v>30125690957.150002</v>
      </c>
      <c r="M10" t="s">
        <v>226</v>
      </c>
    </row>
    <row r="11" spans="1:13">
      <c r="A11" t="s">
        <v>220</v>
      </c>
      <c r="B11" t="s">
        <v>221</v>
      </c>
      <c r="C11" t="s">
        <v>222</v>
      </c>
      <c r="D11" t="s">
        <v>223</v>
      </c>
      <c r="E11" t="s">
        <v>224</v>
      </c>
      <c r="F11">
        <v>30203020101</v>
      </c>
      <c r="G11" t="s">
        <v>28</v>
      </c>
      <c r="I11" s="178">
        <v>21482.68</v>
      </c>
      <c r="J11" t="s">
        <v>225</v>
      </c>
      <c r="K11" s="166">
        <v>30125690957.150002</v>
      </c>
      <c r="L11" s="166">
        <v>30125690957.150002</v>
      </c>
      <c r="M11" t="s">
        <v>226</v>
      </c>
    </row>
    <row r="12" spans="1:13">
      <c r="A12" t="s">
        <v>220</v>
      </c>
      <c r="B12" t="s">
        <v>221</v>
      </c>
      <c r="C12" t="s">
        <v>222</v>
      </c>
      <c r="D12" t="s">
        <v>223</v>
      </c>
      <c r="E12" t="s">
        <v>224</v>
      </c>
      <c r="F12">
        <v>30203020102</v>
      </c>
      <c r="G12" t="s">
        <v>30</v>
      </c>
      <c r="H12" s="166"/>
      <c r="I12" s="178">
        <v>150000</v>
      </c>
      <c r="J12" t="s">
        <v>225</v>
      </c>
      <c r="K12" s="166">
        <v>30125690957.150002</v>
      </c>
      <c r="L12" s="166">
        <v>30125690957.150002</v>
      </c>
      <c r="M12" t="s">
        <v>226</v>
      </c>
    </row>
    <row r="13" spans="1:13">
      <c r="G13" t="s">
        <v>231</v>
      </c>
      <c r="I13" s="178">
        <v>128450079</v>
      </c>
      <c r="K13" s="166"/>
      <c r="L13" s="166"/>
    </row>
    <row r="14" spans="1:13">
      <c r="A14" t="s">
        <v>220</v>
      </c>
      <c r="B14" t="s">
        <v>221</v>
      </c>
      <c r="C14" t="s">
        <v>222</v>
      </c>
      <c r="D14" t="s">
        <v>223</v>
      </c>
      <c r="E14" t="s">
        <v>224</v>
      </c>
      <c r="F14">
        <v>3020302010504</v>
      </c>
      <c r="G14" t="s">
        <v>33</v>
      </c>
      <c r="I14" s="178">
        <v>20603631.640000001</v>
      </c>
      <c r="J14" t="s">
        <v>225</v>
      </c>
      <c r="K14" s="166">
        <v>30125690957.150002</v>
      </c>
      <c r="L14" s="166">
        <v>30125690957.150002</v>
      </c>
      <c r="M14" t="s">
        <v>226</v>
      </c>
    </row>
    <row r="15" spans="1:13">
      <c r="A15" t="s">
        <v>220</v>
      </c>
      <c r="B15" t="s">
        <v>221</v>
      </c>
      <c r="C15" t="s">
        <v>222</v>
      </c>
      <c r="D15" t="s">
        <v>223</v>
      </c>
      <c r="E15" t="s">
        <v>224</v>
      </c>
      <c r="F15">
        <v>3020406010101</v>
      </c>
      <c r="G15" t="s">
        <v>35</v>
      </c>
      <c r="I15" s="178">
        <v>351091</v>
      </c>
      <c r="J15" t="s">
        <v>225</v>
      </c>
      <c r="K15" s="166">
        <v>30125690957.150002</v>
      </c>
      <c r="L15" s="166">
        <v>30125690957.150002</v>
      </c>
      <c r="M15" t="s">
        <v>226</v>
      </c>
    </row>
    <row r="16" spans="1:13">
      <c r="A16" t="s">
        <v>220</v>
      </c>
      <c r="B16" t="s">
        <v>221</v>
      </c>
      <c r="C16" t="s">
        <v>222</v>
      </c>
      <c r="D16" t="s">
        <v>223</v>
      </c>
      <c r="E16" t="s">
        <v>224</v>
      </c>
      <c r="F16">
        <v>3020406010103</v>
      </c>
      <c r="G16" t="s">
        <v>36</v>
      </c>
      <c r="I16" s="178">
        <v>850213392</v>
      </c>
      <c r="J16" t="s">
        <v>225</v>
      </c>
      <c r="K16" s="166">
        <v>30125690957.150002</v>
      </c>
      <c r="L16" s="166">
        <v>30125690957.150002</v>
      </c>
      <c r="M16" t="s">
        <v>226</v>
      </c>
    </row>
    <row r="17" spans="1:13">
      <c r="A17" t="s">
        <v>220</v>
      </c>
      <c r="B17" t="s">
        <v>221</v>
      </c>
      <c r="C17" t="s">
        <v>222</v>
      </c>
      <c r="D17" t="s">
        <v>223</v>
      </c>
      <c r="E17" t="s">
        <v>224</v>
      </c>
      <c r="F17">
        <v>3020406010139</v>
      </c>
      <c r="G17" t="s">
        <v>37</v>
      </c>
      <c r="I17" s="178">
        <v>1063909</v>
      </c>
      <c r="J17" t="s">
        <v>225</v>
      </c>
      <c r="K17" s="166">
        <v>30125690957.150002</v>
      </c>
      <c r="L17" s="166">
        <v>30125690957.150002</v>
      </c>
      <c r="M17" t="s">
        <v>226</v>
      </c>
    </row>
    <row r="18" spans="1:13">
      <c r="A18" t="s">
        <v>220</v>
      </c>
      <c r="B18" t="s">
        <v>221</v>
      </c>
      <c r="C18" t="s">
        <v>222</v>
      </c>
      <c r="D18" t="s">
        <v>223</v>
      </c>
      <c r="E18" t="s">
        <v>224</v>
      </c>
      <c r="F18">
        <v>4010101</v>
      </c>
      <c r="G18" t="s">
        <v>40</v>
      </c>
      <c r="H18" s="179">
        <v>162644632.13</v>
      </c>
      <c r="J18" t="s">
        <v>225</v>
      </c>
      <c r="K18" s="166">
        <v>30125690957.150002</v>
      </c>
      <c r="L18" s="166">
        <v>30125690957.150002</v>
      </c>
      <c r="M18" t="s">
        <v>226</v>
      </c>
    </row>
    <row r="19" spans="1:13">
      <c r="A19" t="s">
        <v>220</v>
      </c>
      <c r="B19" t="s">
        <v>221</v>
      </c>
      <c r="C19" t="s">
        <v>222</v>
      </c>
      <c r="D19" t="s">
        <v>223</v>
      </c>
      <c r="E19" t="s">
        <v>224</v>
      </c>
      <c r="F19">
        <v>4010102</v>
      </c>
      <c r="G19" t="s">
        <v>41</v>
      </c>
      <c r="H19" s="178">
        <v>6792856.7599999998</v>
      </c>
      <c r="J19" t="s">
        <v>225</v>
      </c>
      <c r="K19" s="166">
        <v>30125690957.150002</v>
      </c>
      <c r="L19" s="166">
        <v>30125690957.150002</v>
      </c>
      <c r="M19" t="s">
        <v>226</v>
      </c>
    </row>
    <row r="20" spans="1:13">
      <c r="A20" t="s">
        <v>220</v>
      </c>
      <c r="B20" t="s">
        <v>221</v>
      </c>
      <c r="C20" t="s">
        <v>222</v>
      </c>
      <c r="D20" t="s">
        <v>223</v>
      </c>
      <c r="E20" t="s">
        <v>224</v>
      </c>
      <c r="F20">
        <v>40102</v>
      </c>
      <c r="G20" t="s">
        <v>42</v>
      </c>
      <c r="H20" s="178">
        <v>120208.68</v>
      </c>
      <c r="J20" t="s">
        <v>225</v>
      </c>
      <c r="K20" s="166">
        <v>30125690957.150002</v>
      </c>
      <c r="L20" s="166">
        <v>30125690957.150002</v>
      </c>
      <c r="M20" t="s">
        <v>226</v>
      </c>
    </row>
    <row r="21" spans="1:13">
      <c r="A21" t="s">
        <v>220</v>
      </c>
      <c r="B21" t="s">
        <v>221</v>
      </c>
      <c r="C21" t="s">
        <v>222</v>
      </c>
      <c r="D21" t="s">
        <v>223</v>
      </c>
      <c r="E21" t="s">
        <v>224</v>
      </c>
      <c r="F21">
        <v>40105</v>
      </c>
      <c r="G21" t="s">
        <v>45</v>
      </c>
      <c r="H21" s="178">
        <v>261330.39</v>
      </c>
      <c r="J21" t="s">
        <v>225</v>
      </c>
      <c r="K21" s="166">
        <v>30125690957.150002</v>
      </c>
      <c r="L21" s="166">
        <v>30125690957.150002</v>
      </c>
      <c r="M21" t="s">
        <v>226</v>
      </c>
    </row>
    <row r="22" spans="1:13">
      <c r="A22" t="s">
        <v>220</v>
      </c>
      <c r="B22" t="s">
        <v>221</v>
      </c>
      <c r="C22" t="s">
        <v>222</v>
      </c>
      <c r="D22" t="s">
        <v>223</v>
      </c>
      <c r="E22" t="s">
        <v>224</v>
      </c>
      <c r="F22">
        <v>40201</v>
      </c>
      <c r="G22" t="s">
        <v>48</v>
      </c>
      <c r="H22" s="178">
        <v>463909</v>
      </c>
      <c r="J22" t="s">
        <v>225</v>
      </c>
      <c r="K22" s="166">
        <v>30125690957.150002</v>
      </c>
      <c r="L22" s="166">
        <v>30125690957.150002</v>
      </c>
      <c r="M22" t="s">
        <v>226</v>
      </c>
    </row>
    <row r="23" spans="1:13">
      <c r="A23" t="s">
        <v>220</v>
      </c>
      <c r="B23" t="s">
        <v>221</v>
      </c>
      <c r="C23" t="s">
        <v>222</v>
      </c>
      <c r="D23" t="s">
        <v>223</v>
      </c>
      <c r="E23" t="s">
        <v>224</v>
      </c>
      <c r="F23">
        <v>40203</v>
      </c>
      <c r="G23" t="s">
        <v>50</v>
      </c>
      <c r="H23" s="178">
        <v>20603632.640000001</v>
      </c>
      <c r="J23" t="s">
        <v>225</v>
      </c>
      <c r="K23" s="166">
        <v>30125690957.150002</v>
      </c>
      <c r="L23" s="166">
        <v>30125690957.150002</v>
      </c>
      <c r="M23" t="s">
        <v>226</v>
      </c>
    </row>
    <row r="24" spans="1:13">
      <c r="A24" t="s">
        <v>220</v>
      </c>
      <c r="B24" t="s">
        <v>221</v>
      </c>
      <c r="C24" t="s">
        <v>222</v>
      </c>
      <c r="D24" t="s">
        <v>223</v>
      </c>
      <c r="E24" t="s">
        <v>224</v>
      </c>
      <c r="F24">
        <v>40204</v>
      </c>
      <c r="G24" t="s">
        <v>51</v>
      </c>
      <c r="H24" s="178">
        <v>128549579.8</v>
      </c>
      <c r="J24" t="s">
        <v>225</v>
      </c>
      <c r="K24" s="166">
        <v>30125690957.150002</v>
      </c>
      <c r="L24" s="166">
        <v>30125690957.150002</v>
      </c>
      <c r="M24" t="s">
        <v>226</v>
      </c>
    </row>
    <row r="25" spans="1:13">
      <c r="A25" t="s">
        <v>220</v>
      </c>
      <c r="B25" t="s">
        <v>221</v>
      </c>
      <c r="C25" t="s">
        <v>222</v>
      </c>
      <c r="D25" t="s">
        <v>223</v>
      </c>
      <c r="E25" t="s">
        <v>224</v>
      </c>
      <c r="F25">
        <v>4030101010308</v>
      </c>
      <c r="G25" t="s">
        <v>56</v>
      </c>
      <c r="H25" s="178">
        <v>1441846</v>
      </c>
      <c r="J25" t="s">
        <v>225</v>
      </c>
      <c r="K25" s="166">
        <v>30125690957.150002</v>
      </c>
      <c r="L25" s="166">
        <v>30125690957.150002</v>
      </c>
      <c r="M25" t="s">
        <v>226</v>
      </c>
    </row>
    <row r="26" spans="1:13">
      <c r="A26" t="s">
        <v>220</v>
      </c>
      <c r="B26" t="s">
        <v>221</v>
      </c>
      <c r="C26" t="s">
        <v>222</v>
      </c>
      <c r="D26" t="s">
        <v>223</v>
      </c>
      <c r="E26" t="s">
        <v>224</v>
      </c>
      <c r="F26">
        <v>4030101010310</v>
      </c>
      <c r="G26" t="s">
        <v>231</v>
      </c>
      <c r="H26" s="178">
        <v>100822</v>
      </c>
      <c r="J26" t="s">
        <v>225</v>
      </c>
      <c r="K26" s="166">
        <v>30125690957.150002</v>
      </c>
      <c r="L26" s="166">
        <v>30125690957.150002</v>
      </c>
      <c r="M26" t="s">
        <v>226</v>
      </c>
    </row>
    <row r="27" spans="1:13">
      <c r="A27" t="s">
        <v>220</v>
      </c>
      <c r="B27" t="s">
        <v>221</v>
      </c>
      <c r="C27" t="s">
        <v>222</v>
      </c>
      <c r="D27" t="s">
        <v>223</v>
      </c>
      <c r="E27" t="s">
        <v>224</v>
      </c>
      <c r="F27">
        <v>404</v>
      </c>
      <c r="G27" t="s">
        <v>57</v>
      </c>
      <c r="H27" s="178">
        <v>13590</v>
      </c>
      <c r="J27" t="s">
        <v>225</v>
      </c>
      <c r="K27" s="166">
        <v>30125690957.150002</v>
      </c>
      <c r="L27" s="166">
        <v>30125690957.150002</v>
      </c>
      <c r="M27" t="s">
        <v>226</v>
      </c>
    </row>
    <row r="28" spans="1:13">
      <c r="A28" t="s">
        <v>220</v>
      </c>
      <c r="B28" t="s">
        <v>221</v>
      </c>
      <c r="C28" t="s">
        <v>222</v>
      </c>
      <c r="D28" t="s">
        <v>223</v>
      </c>
      <c r="E28" t="s">
        <v>224</v>
      </c>
      <c r="F28">
        <v>50101</v>
      </c>
      <c r="G28" t="s">
        <v>60</v>
      </c>
      <c r="I28" s="178">
        <v>1739888803.54</v>
      </c>
      <c r="J28" t="s">
        <v>225</v>
      </c>
      <c r="K28" s="166">
        <v>30125690957.150002</v>
      </c>
      <c r="L28" s="166">
        <v>30125690957.150002</v>
      </c>
      <c r="M28" t="s">
        <v>226</v>
      </c>
    </row>
    <row r="29" spans="1:13">
      <c r="A29" t="s">
        <v>220</v>
      </c>
      <c r="B29" t="s">
        <v>221</v>
      </c>
      <c r="C29" t="s">
        <v>222</v>
      </c>
      <c r="D29" t="s">
        <v>223</v>
      </c>
      <c r="E29" t="s">
        <v>224</v>
      </c>
      <c r="F29">
        <v>50102</v>
      </c>
      <c r="G29" t="s">
        <v>62</v>
      </c>
      <c r="I29" s="178">
        <v>1094358701</v>
      </c>
      <c r="J29" t="s">
        <v>225</v>
      </c>
      <c r="K29" s="166">
        <v>30125690957.150002</v>
      </c>
      <c r="L29" s="166">
        <v>30125690957.150002</v>
      </c>
      <c r="M29" t="s">
        <v>226</v>
      </c>
    </row>
    <row r="30" spans="1:13">
      <c r="A30" t="s">
        <v>220</v>
      </c>
      <c r="B30" t="s">
        <v>221</v>
      </c>
      <c r="C30" t="s">
        <v>222</v>
      </c>
      <c r="D30" t="s">
        <v>223</v>
      </c>
      <c r="E30" t="s">
        <v>224</v>
      </c>
      <c r="F30">
        <v>502</v>
      </c>
      <c r="G30" t="s">
        <v>64</v>
      </c>
      <c r="I30" s="178">
        <v>298138162.00999999</v>
      </c>
      <c r="J30" t="s">
        <v>225</v>
      </c>
      <c r="K30" s="166">
        <v>30125690957.150002</v>
      </c>
      <c r="L30" s="166">
        <v>30125690957.150002</v>
      </c>
      <c r="M30" t="s">
        <v>226</v>
      </c>
    </row>
    <row r="32" spans="1:13" ht="16.5" thickBot="1">
      <c r="H32" s="170">
        <f>SUM(H1:H30)</f>
        <v>26182572437.589996</v>
      </c>
      <c r="I32" s="170">
        <f>SUM(I1:I30)</f>
        <v>26182572437.59</v>
      </c>
    </row>
    <row r="33" spans="8:8" ht="16.5" thickTop="1"/>
    <row r="34" spans="8:8">
      <c r="H34" s="180">
        <f>I32-H32</f>
        <v>0</v>
      </c>
    </row>
  </sheetData>
  <phoneticPr fontId="0" type="noConversion"/>
  <pageMargins left="0.7" right="0.7" top="0.75" bottom="0.75"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14"/>
  </sheetPr>
  <dimension ref="A1:M34"/>
  <sheetViews>
    <sheetView topLeftCell="F1" workbookViewId="0">
      <selection activeCell="G15" sqref="G15:I15"/>
    </sheetView>
  </sheetViews>
  <sheetFormatPr defaultRowHeight="15.75"/>
  <cols>
    <col min="6" max="6" width="17.625" customWidth="1"/>
    <col min="7" max="7" width="55.125" bestFit="1" customWidth="1"/>
    <col min="8" max="9" width="16" bestFit="1" customWidth="1"/>
    <col min="11" max="12" width="16" bestFit="1" customWidth="1"/>
  </cols>
  <sheetData>
    <row r="1" spans="1:13">
      <c r="A1" t="s">
        <v>220</v>
      </c>
      <c r="B1" t="s">
        <v>221</v>
      </c>
      <c r="C1" t="s">
        <v>222</v>
      </c>
      <c r="D1" t="s">
        <v>223</v>
      </c>
      <c r="E1" t="s">
        <v>224</v>
      </c>
      <c r="F1">
        <v>101</v>
      </c>
      <c r="G1" t="s">
        <v>227</v>
      </c>
      <c r="H1" s="172">
        <v>707575</v>
      </c>
      <c r="I1" s="184"/>
      <c r="J1" t="s">
        <v>225</v>
      </c>
      <c r="K1" s="166">
        <v>30125690957.150002</v>
      </c>
      <c r="L1" s="166">
        <v>30125690957.150002</v>
      </c>
      <c r="M1" t="s">
        <v>226</v>
      </c>
    </row>
    <row r="2" spans="1:13">
      <c r="A2" t="s">
        <v>220</v>
      </c>
      <c r="B2" t="s">
        <v>221</v>
      </c>
      <c r="C2" t="s">
        <v>222</v>
      </c>
      <c r="D2" t="s">
        <v>223</v>
      </c>
      <c r="E2" t="s">
        <v>224</v>
      </c>
      <c r="F2">
        <v>102010102</v>
      </c>
      <c r="G2" t="s">
        <v>235</v>
      </c>
      <c r="H2" s="172">
        <v>18886073518.709999</v>
      </c>
      <c r="I2" s="184"/>
      <c r="J2" t="s">
        <v>225</v>
      </c>
      <c r="K2" s="166">
        <v>30125690957.150002</v>
      </c>
      <c r="L2" s="166">
        <v>30125690957.150002</v>
      </c>
      <c r="M2" t="s">
        <v>226</v>
      </c>
    </row>
    <row r="3" spans="1:13">
      <c r="A3" t="s">
        <v>220</v>
      </c>
      <c r="B3" t="s">
        <v>221</v>
      </c>
      <c r="C3" t="s">
        <v>222</v>
      </c>
      <c r="D3" t="s">
        <v>223</v>
      </c>
      <c r="E3" t="s">
        <v>224</v>
      </c>
      <c r="F3">
        <v>102020101</v>
      </c>
      <c r="G3" t="s">
        <v>240</v>
      </c>
      <c r="H3" s="172">
        <v>6735898773.79</v>
      </c>
      <c r="I3" s="184"/>
      <c r="J3" t="s">
        <v>225</v>
      </c>
      <c r="K3" s="166">
        <v>30125690957.150002</v>
      </c>
      <c r="L3" s="166">
        <v>30125690957.150002</v>
      </c>
      <c r="M3" t="s">
        <v>226</v>
      </c>
    </row>
    <row r="4" spans="1:13">
      <c r="A4" t="s">
        <v>220</v>
      </c>
      <c r="B4" t="s">
        <v>221</v>
      </c>
      <c r="C4" t="s">
        <v>222</v>
      </c>
      <c r="D4" t="s">
        <v>223</v>
      </c>
      <c r="E4" t="s">
        <v>224</v>
      </c>
      <c r="F4">
        <v>10203</v>
      </c>
      <c r="G4" t="s">
        <v>248</v>
      </c>
      <c r="H4" s="184"/>
      <c r="I4" s="172">
        <v>58733904.869999997</v>
      </c>
      <c r="J4" t="s">
        <v>225</v>
      </c>
      <c r="K4" s="166">
        <v>30125690957.150002</v>
      </c>
      <c r="L4" s="166">
        <v>30125690957.150002</v>
      </c>
      <c r="M4" t="s">
        <v>226</v>
      </c>
    </row>
    <row r="5" spans="1:13">
      <c r="A5" t="s">
        <v>220</v>
      </c>
      <c r="B5" t="s">
        <v>221</v>
      </c>
      <c r="C5" t="s">
        <v>222</v>
      </c>
      <c r="D5" t="s">
        <v>223</v>
      </c>
      <c r="E5" t="s">
        <v>224</v>
      </c>
      <c r="F5">
        <v>10204020101</v>
      </c>
      <c r="G5" t="s">
        <v>2</v>
      </c>
      <c r="H5" s="172">
        <v>63333530.689999998</v>
      </c>
      <c r="I5" s="184"/>
      <c r="J5" t="s">
        <v>225</v>
      </c>
      <c r="K5" s="166">
        <v>30125690957.150002</v>
      </c>
      <c r="L5" s="166">
        <v>30125690957.150002</v>
      </c>
      <c r="M5" t="s">
        <v>226</v>
      </c>
    </row>
    <row r="6" spans="1:13">
      <c r="A6" t="s">
        <v>220</v>
      </c>
      <c r="B6" t="s">
        <v>221</v>
      </c>
      <c r="C6" t="s">
        <v>222</v>
      </c>
      <c r="D6" t="s">
        <v>223</v>
      </c>
      <c r="E6" t="s">
        <v>224</v>
      </c>
      <c r="F6">
        <v>10205</v>
      </c>
      <c r="G6" t="s">
        <v>4</v>
      </c>
      <c r="H6" s="172">
        <v>175566632</v>
      </c>
      <c r="I6" s="184"/>
      <c r="J6" t="s">
        <v>225</v>
      </c>
      <c r="K6" s="166">
        <v>30125690957.150002</v>
      </c>
      <c r="L6" s="166">
        <v>30125690957.150002</v>
      </c>
      <c r="M6" t="s">
        <v>226</v>
      </c>
    </row>
    <row r="7" spans="1:13">
      <c r="A7" t="s">
        <v>220</v>
      </c>
      <c r="B7" t="s">
        <v>221</v>
      </c>
      <c r="C7" t="s">
        <v>222</v>
      </c>
      <c r="D7" t="s">
        <v>223</v>
      </c>
      <c r="E7" t="s">
        <v>224</v>
      </c>
      <c r="F7">
        <v>201</v>
      </c>
      <c r="G7" t="s">
        <v>9</v>
      </c>
      <c r="H7" s="182"/>
      <c r="I7" s="183">
        <v>14916086328.799999</v>
      </c>
      <c r="J7" t="s">
        <v>225</v>
      </c>
      <c r="K7" s="166">
        <v>30125690957.150002</v>
      </c>
      <c r="L7" s="166">
        <v>30125690957.150002</v>
      </c>
      <c r="M7" t="s">
        <v>226</v>
      </c>
    </row>
    <row r="8" spans="1:13">
      <c r="H8" s="182"/>
      <c r="I8" s="183">
        <v>7058203006.1599998</v>
      </c>
      <c r="K8" s="166"/>
      <c r="L8" s="166"/>
    </row>
    <row r="9" spans="1:13">
      <c r="A9" t="s">
        <v>220</v>
      </c>
      <c r="B9" t="s">
        <v>221</v>
      </c>
      <c r="C9" t="s">
        <v>222</v>
      </c>
      <c r="D9" t="s">
        <v>223</v>
      </c>
      <c r="E9" t="s">
        <v>224</v>
      </c>
      <c r="F9">
        <v>302030101</v>
      </c>
      <c r="G9" t="s">
        <v>23</v>
      </c>
      <c r="H9" s="184"/>
      <c r="I9" s="172">
        <v>15659205.109999999</v>
      </c>
      <c r="J9" t="s">
        <v>225</v>
      </c>
      <c r="K9" s="166">
        <v>30125690957.150002</v>
      </c>
      <c r="L9" s="166">
        <v>30125690957.150002</v>
      </c>
      <c r="M9" t="s">
        <v>226</v>
      </c>
    </row>
    <row r="10" spans="1:13">
      <c r="A10" t="s">
        <v>220</v>
      </c>
      <c r="B10" t="s">
        <v>221</v>
      </c>
      <c r="C10" t="s">
        <v>222</v>
      </c>
      <c r="D10" t="s">
        <v>223</v>
      </c>
      <c r="E10" t="s">
        <v>224</v>
      </c>
      <c r="F10">
        <v>302030102</v>
      </c>
      <c r="G10" t="s">
        <v>25</v>
      </c>
      <c r="H10" s="184"/>
      <c r="I10" s="172">
        <v>650740.78</v>
      </c>
      <c r="J10" t="s">
        <v>225</v>
      </c>
      <c r="K10" s="166">
        <v>30125690957.150002</v>
      </c>
      <c r="L10" s="166">
        <v>30125690957.150002</v>
      </c>
      <c r="M10" t="s">
        <v>226</v>
      </c>
    </row>
    <row r="11" spans="1:13">
      <c r="A11" t="s">
        <v>220</v>
      </c>
      <c r="B11" t="s">
        <v>221</v>
      </c>
      <c r="C11" t="s">
        <v>222</v>
      </c>
      <c r="D11" t="s">
        <v>223</v>
      </c>
      <c r="E11" t="s">
        <v>224</v>
      </c>
      <c r="F11">
        <v>3020302010101</v>
      </c>
      <c r="G11" t="s">
        <v>29</v>
      </c>
      <c r="H11" s="184"/>
      <c r="I11" s="172">
        <v>21482.68</v>
      </c>
      <c r="J11" t="s">
        <v>225</v>
      </c>
      <c r="K11" s="166">
        <v>30125690957.150002</v>
      </c>
      <c r="L11" s="166">
        <v>30125690957.150002</v>
      </c>
      <c r="M11" t="s">
        <v>226</v>
      </c>
    </row>
    <row r="12" spans="1:13">
      <c r="A12" t="s">
        <v>220</v>
      </c>
      <c r="B12" t="s">
        <v>221</v>
      </c>
      <c r="C12" t="s">
        <v>222</v>
      </c>
      <c r="D12" t="s">
        <v>223</v>
      </c>
      <c r="E12" t="s">
        <v>224</v>
      </c>
      <c r="F12">
        <v>3020302010201</v>
      </c>
      <c r="G12" t="s">
        <v>31</v>
      </c>
      <c r="H12" s="184"/>
      <c r="I12" s="172">
        <v>150000</v>
      </c>
      <c r="J12" t="s">
        <v>225</v>
      </c>
      <c r="K12" s="166">
        <v>30125690957.150002</v>
      </c>
      <c r="L12" s="166">
        <v>30125690957.150002</v>
      </c>
      <c r="M12" t="s">
        <v>226</v>
      </c>
    </row>
    <row r="13" spans="1:13">
      <c r="A13" t="s">
        <v>220</v>
      </c>
      <c r="B13" t="s">
        <v>221</v>
      </c>
      <c r="C13" t="s">
        <v>222</v>
      </c>
      <c r="D13" t="s">
        <v>223</v>
      </c>
      <c r="E13" t="s">
        <v>224</v>
      </c>
      <c r="F13">
        <v>3020302010504</v>
      </c>
      <c r="G13" t="s">
        <v>33</v>
      </c>
      <c r="H13" s="184"/>
      <c r="I13" s="172">
        <v>20603631.640000001</v>
      </c>
      <c r="J13" t="s">
        <v>225</v>
      </c>
      <c r="K13" s="166">
        <v>30125690957.150002</v>
      </c>
      <c r="L13" s="166">
        <v>30125690957.150002</v>
      </c>
      <c r="M13" t="s">
        <v>226</v>
      </c>
    </row>
    <row r="14" spans="1:13">
      <c r="A14" t="s">
        <v>220</v>
      </c>
      <c r="B14" t="s">
        <v>221</v>
      </c>
      <c r="C14" t="s">
        <v>222</v>
      </c>
      <c r="D14" t="s">
        <v>223</v>
      </c>
      <c r="E14" t="s">
        <v>224</v>
      </c>
      <c r="F14">
        <v>3020302010602</v>
      </c>
      <c r="G14" t="s">
        <v>231</v>
      </c>
      <c r="H14" s="184"/>
      <c r="I14" s="172">
        <v>128450079</v>
      </c>
      <c r="J14" t="s">
        <v>225</v>
      </c>
      <c r="K14" s="166">
        <v>30125690957.150002</v>
      </c>
      <c r="L14" s="166">
        <v>30125690957.150002</v>
      </c>
      <c r="M14" t="s">
        <v>226</v>
      </c>
    </row>
    <row r="15" spans="1:13">
      <c r="A15" t="s">
        <v>220</v>
      </c>
      <c r="B15" t="s">
        <v>221</v>
      </c>
      <c r="C15" t="s">
        <v>222</v>
      </c>
      <c r="D15" t="s">
        <v>223</v>
      </c>
      <c r="E15" t="s">
        <v>224</v>
      </c>
      <c r="F15">
        <v>3020406010101</v>
      </c>
      <c r="G15" t="s">
        <v>35</v>
      </c>
      <c r="H15" s="184"/>
      <c r="I15" s="172">
        <v>351091</v>
      </c>
      <c r="J15" t="s">
        <v>225</v>
      </c>
      <c r="K15" s="166">
        <v>30125690957.150002</v>
      </c>
      <c r="L15" s="166">
        <v>30125690957.150002</v>
      </c>
      <c r="M15" t="s">
        <v>226</v>
      </c>
    </row>
    <row r="16" spans="1:13">
      <c r="A16" t="s">
        <v>220</v>
      </c>
      <c r="B16" t="s">
        <v>221</v>
      </c>
      <c r="C16" t="s">
        <v>222</v>
      </c>
      <c r="D16" t="s">
        <v>223</v>
      </c>
      <c r="E16" t="s">
        <v>224</v>
      </c>
      <c r="F16">
        <v>3020406010103</v>
      </c>
      <c r="G16" t="s">
        <v>36</v>
      </c>
      <c r="H16" s="184"/>
      <c r="I16" s="172">
        <v>850213392</v>
      </c>
      <c r="J16" t="s">
        <v>225</v>
      </c>
      <c r="K16" s="166">
        <v>30125690957.150002</v>
      </c>
      <c r="L16" s="166">
        <v>30125690957.150002</v>
      </c>
      <c r="M16" t="s">
        <v>226</v>
      </c>
    </row>
    <row r="17" spans="1:13">
      <c r="A17" t="s">
        <v>220</v>
      </c>
      <c r="B17" t="s">
        <v>221</v>
      </c>
      <c r="C17" t="s">
        <v>222</v>
      </c>
      <c r="D17" t="s">
        <v>223</v>
      </c>
      <c r="E17" t="s">
        <v>224</v>
      </c>
      <c r="F17">
        <v>3020406010139</v>
      </c>
      <c r="G17" t="s">
        <v>37</v>
      </c>
      <c r="H17" s="184"/>
      <c r="I17" s="172">
        <v>1063909</v>
      </c>
      <c r="J17" t="s">
        <v>225</v>
      </c>
      <c r="K17" s="166">
        <v>30125690957.150002</v>
      </c>
      <c r="L17" s="166">
        <v>30125690957.150002</v>
      </c>
      <c r="M17" t="s">
        <v>226</v>
      </c>
    </row>
    <row r="18" spans="1:13">
      <c r="A18" t="s">
        <v>220</v>
      </c>
      <c r="B18" t="s">
        <v>221</v>
      </c>
      <c r="C18" t="s">
        <v>222</v>
      </c>
      <c r="D18" t="s">
        <v>223</v>
      </c>
      <c r="E18" t="s">
        <v>224</v>
      </c>
      <c r="F18">
        <v>4010101</v>
      </c>
      <c r="G18" t="s">
        <v>40</v>
      </c>
      <c r="H18" s="171">
        <v>162644632.13</v>
      </c>
      <c r="I18" s="184"/>
      <c r="J18" t="s">
        <v>225</v>
      </c>
      <c r="K18" s="166">
        <v>30125690957.150002</v>
      </c>
      <c r="L18" s="166">
        <v>30125690957.150002</v>
      </c>
      <c r="M18" t="s">
        <v>226</v>
      </c>
    </row>
    <row r="19" spans="1:13">
      <c r="A19" t="s">
        <v>220</v>
      </c>
      <c r="B19" t="s">
        <v>221</v>
      </c>
      <c r="C19" t="s">
        <v>222</v>
      </c>
      <c r="D19" t="s">
        <v>223</v>
      </c>
      <c r="E19" t="s">
        <v>224</v>
      </c>
      <c r="F19">
        <v>4010102</v>
      </c>
      <c r="G19" t="s">
        <v>41</v>
      </c>
      <c r="H19" s="172">
        <v>6792856.7599999998</v>
      </c>
      <c r="I19" s="184"/>
      <c r="J19" t="s">
        <v>225</v>
      </c>
      <c r="K19" s="166">
        <v>30125690957.150002</v>
      </c>
      <c r="L19" s="166">
        <v>30125690957.150002</v>
      </c>
      <c r="M19" t="s">
        <v>226</v>
      </c>
    </row>
    <row r="20" spans="1:13">
      <c r="A20" t="s">
        <v>220</v>
      </c>
      <c r="B20" t="s">
        <v>221</v>
      </c>
      <c r="C20" t="s">
        <v>222</v>
      </c>
      <c r="D20" t="s">
        <v>223</v>
      </c>
      <c r="E20" t="s">
        <v>224</v>
      </c>
      <c r="F20">
        <v>40102</v>
      </c>
      <c r="G20" t="s">
        <v>42</v>
      </c>
      <c r="H20" s="172">
        <v>120208.68</v>
      </c>
      <c r="I20" s="184"/>
      <c r="J20" t="s">
        <v>225</v>
      </c>
      <c r="K20" s="166">
        <v>30125690957.150002</v>
      </c>
      <c r="L20" s="166">
        <v>30125690957.150002</v>
      </c>
      <c r="M20" t="s">
        <v>226</v>
      </c>
    </row>
    <row r="21" spans="1:13">
      <c r="A21" t="s">
        <v>220</v>
      </c>
      <c r="B21" t="s">
        <v>221</v>
      </c>
      <c r="C21" t="s">
        <v>222</v>
      </c>
      <c r="D21" t="s">
        <v>223</v>
      </c>
      <c r="E21" t="s">
        <v>224</v>
      </c>
      <c r="F21">
        <v>40105</v>
      </c>
      <c r="G21" t="s">
        <v>45</v>
      </c>
      <c r="H21" s="172">
        <v>261330.39</v>
      </c>
      <c r="I21" s="184"/>
      <c r="J21" t="s">
        <v>225</v>
      </c>
      <c r="K21" s="166">
        <v>30125690957.150002</v>
      </c>
      <c r="L21" s="166">
        <v>30125690957.150002</v>
      </c>
      <c r="M21" t="s">
        <v>226</v>
      </c>
    </row>
    <row r="22" spans="1:13">
      <c r="A22" t="s">
        <v>220</v>
      </c>
      <c r="B22" t="s">
        <v>221</v>
      </c>
      <c r="C22" t="s">
        <v>222</v>
      </c>
      <c r="D22" t="s">
        <v>223</v>
      </c>
      <c r="E22" t="s">
        <v>224</v>
      </c>
      <c r="F22">
        <v>40201</v>
      </c>
      <c r="G22" t="s">
        <v>48</v>
      </c>
      <c r="H22" s="172">
        <v>463909</v>
      </c>
      <c r="I22" s="184"/>
      <c r="J22" t="s">
        <v>225</v>
      </c>
      <c r="K22" s="166">
        <v>30125690957.150002</v>
      </c>
      <c r="L22" s="166">
        <v>30125690957.150002</v>
      </c>
      <c r="M22" t="s">
        <v>226</v>
      </c>
    </row>
    <row r="23" spans="1:13">
      <c r="A23" t="s">
        <v>220</v>
      </c>
      <c r="B23" t="s">
        <v>221</v>
      </c>
      <c r="C23" t="s">
        <v>222</v>
      </c>
      <c r="D23" t="s">
        <v>223</v>
      </c>
      <c r="E23" t="s">
        <v>224</v>
      </c>
      <c r="F23">
        <v>40203</v>
      </c>
      <c r="G23" t="s">
        <v>50</v>
      </c>
      <c r="H23" s="172">
        <v>20603632.640000001</v>
      </c>
      <c r="I23" s="184"/>
      <c r="J23" t="s">
        <v>225</v>
      </c>
      <c r="K23" s="166">
        <v>30125690957.150002</v>
      </c>
      <c r="L23" s="166">
        <v>30125690957.150002</v>
      </c>
      <c r="M23" t="s">
        <v>226</v>
      </c>
    </row>
    <row r="24" spans="1:13">
      <c r="A24" t="s">
        <v>220</v>
      </c>
      <c r="B24" t="s">
        <v>221</v>
      </c>
      <c r="C24" t="s">
        <v>222</v>
      </c>
      <c r="D24" t="s">
        <v>223</v>
      </c>
      <c r="E24" t="s">
        <v>224</v>
      </c>
      <c r="F24">
        <v>40204</v>
      </c>
      <c r="G24" t="s">
        <v>51</v>
      </c>
      <c r="H24" s="172">
        <v>128549579.8</v>
      </c>
      <c r="I24" s="184"/>
      <c r="J24" t="s">
        <v>225</v>
      </c>
      <c r="K24" s="166">
        <v>30125690957.150002</v>
      </c>
      <c r="L24" s="166">
        <v>30125690957.150002</v>
      </c>
      <c r="M24" t="s">
        <v>226</v>
      </c>
    </row>
    <row r="25" spans="1:13">
      <c r="A25" t="s">
        <v>220</v>
      </c>
      <c r="B25" t="s">
        <v>221</v>
      </c>
      <c r="C25" t="s">
        <v>222</v>
      </c>
      <c r="D25" t="s">
        <v>223</v>
      </c>
      <c r="E25" t="s">
        <v>224</v>
      </c>
      <c r="F25">
        <v>4030101010308</v>
      </c>
      <c r="G25" t="s">
        <v>56</v>
      </c>
      <c r="H25" s="172">
        <v>1441846</v>
      </c>
      <c r="I25" s="184"/>
      <c r="J25" t="s">
        <v>225</v>
      </c>
      <c r="K25" s="166">
        <v>30125690957.150002</v>
      </c>
      <c r="L25" s="166">
        <v>30125690957.150002</v>
      </c>
      <c r="M25" t="s">
        <v>226</v>
      </c>
    </row>
    <row r="26" spans="1:13">
      <c r="A26" t="s">
        <v>220</v>
      </c>
      <c r="B26" t="s">
        <v>221</v>
      </c>
      <c r="C26" t="s">
        <v>222</v>
      </c>
      <c r="D26" t="s">
        <v>223</v>
      </c>
      <c r="E26" t="s">
        <v>224</v>
      </c>
      <c r="F26">
        <v>4030101010310</v>
      </c>
      <c r="G26" t="s">
        <v>231</v>
      </c>
      <c r="H26" s="172">
        <v>100822</v>
      </c>
      <c r="I26" s="184"/>
      <c r="J26" t="s">
        <v>225</v>
      </c>
      <c r="K26" s="166">
        <v>30125690957.150002</v>
      </c>
      <c r="L26" s="166">
        <v>30125690957.150002</v>
      </c>
      <c r="M26" t="s">
        <v>226</v>
      </c>
    </row>
    <row r="27" spans="1:13">
      <c r="A27" t="s">
        <v>220</v>
      </c>
      <c r="B27" t="s">
        <v>221</v>
      </c>
      <c r="C27" t="s">
        <v>222</v>
      </c>
      <c r="D27" t="s">
        <v>223</v>
      </c>
      <c r="E27" t="s">
        <v>224</v>
      </c>
      <c r="F27">
        <v>404</v>
      </c>
      <c r="G27" t="s">
        <v>57</v>
      </c>
      <c r="H27" s="172">
        <v>13590</v>
      </c>
      <c r="I27" s="184"/>
      <c r="J27" t="s">
        <v>225</v>
      </c>
      <c r="K27" s="166">
        <v>30125690957.150002</v>
      </c>
      <c r="L27" s="166">
        <v>30125690957.150002</v>
      </c>
      <c r="M27" t="s">
        <v>226</v>
      </c>
    </row>
    <row r="28" spans="1:13">
      <c r="A28" t="s">
        <v>220</v>
      </c>
      <c r="B28" t="s">
        <v>221</v>
      </c>
      <c r="C28" t="s">
        <v>222</v>
      </c>
      <c r="D28" t="s">
        <v>223</v>
      </c>
      <c r="E28" t="s">
        <v>224</v>
      </c>
      <c r="F28">
        <v>5010101020101</v>
      </c>
      <c r="G28" t="s">
        <v>236</v>
      </c>
      <c r="H28" s="184"/>
      <c r="I28" s="172">
        <v>1739888803.54</v>
      </c>
      <c r="J28" t="s">
        <v>225</v>
      </c>
      <c r="K28" s="166">
        <v>30125690957.150002</v>
      </c>
      <c r="L28" s="166">
        <v>30125690957.150002</v>
      </c>
      <c r="M28" t="s">
        <v>226</v>
      </c>
    </row>
    <row r="29" spans="1:13">
      <c r="A29" t="s">
        <v>220</v>
      </c>
      <c r="B29" t="s">
        <v>221</v>
      </c>
      <c r="C29" t="s">
        <v>222</v>
      </c>
      <c r="D29" t="s">
        <v>223</v>
      </c>
      <c r="E29" t="s">
        <v>224</v>
      </c>
      <c r="F29">
        <v>5010201010101</v>
      </c>
      <c r="G29" t="s">
        <v>63</v>
      </c>
      <c r="H29" s="184"/>
      <c r="I29" s="172">
        <v>1094358701</v>
      </c>
      <c r="J29" t="s">
        <v>225</v>
      </c>
      <c r="K29" s="166">
        <v>30125690957.150002</v>
      </c>
      <c r="L29" s="166">
        <v>30125690957.150002</v>
      </c>
      <c r="M29" t="s">
        <v>226</v>
      </c>
    </row>
    <row r="30" spans="1:13">
      <c r="A30" t="s">
        <v>220</v>
      </c>
      <c r="B30" t="s">
        <v>221</v>
      </c>
      <c r="C30" t="s">
        <v>222</v>
      </c>
      <c r="D30" t="s">
        <v>223</v>
      </c>
      <c r="E30" t="s">
        <v>224</v>
      </c>
      <c r="F30">
        <v>502</v>
      </c>
      <c r="G30" t="s">
        <v>64</v>
      </c>
      <c r="H30" s="184"/>
      <c r="I30" s="172">
        <v>298138162.00999999</v>
      </c>
      <c r="J30" t="s">
        <v>225</v>
      </c>
      <c r="K30" s="166">
        <v>30125690957.150002</v>
      </c>
      <c r="L30" s="166">
        <v>30125690957.150002</v>
      </c>
      <c r="M30" t="s">
        <v>226</v>
      </c>
    </row>
    <row r="32" spans="1:13" ht="16.5" thickBot="1">
      <c r="H32" s="170">
        <f>SUM(H1:H30)</f>
        <v>26182572437.589996</v>
      </c>
      <c r="I32" s="170">
        <f>SUM(I1:I30)</f>
        <v>26182572437.59</v>
      </c>
    </row>
    <row r="33" spans="8:8" ht="16.5" thickTop="1"/>
    <row r="34" spans="8:8">
      <c r="H34" s="180">
        <f>H32-I32</f>
        <v>0</v>
      </c>
    </row>
  </sheetData>
  <phoneticPr fontId="0" type="noConversion"/>
  <pageMargins left="0.7" right="0.7" top="0.75" bottom="0.75" header="0.3" footer="0.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4"/>
  </sheetPr>
  <dimension ref="A1:L320"/>
  <sheetViews>
    <sheetView view="pageBreakPreview" topLeftCell="F28" zoomScaleSheetLayoutView="100" workbookViewId="0">
      <selection activeCell="F54" sqref="A54:XFD68"/>
    </sheetView>
  </sheetViews>
  <sheetFormatPr defaultRowHeight="12"/>
  <cols>
    <col min="1" max="1" width="5.125" style="203" customWidth="1"/>
    <col min="2" max="2" width="3.625" style="203" customWidth="1"/>
    <col min="3" max="3" width="41.625" style="203" customWidth="1"/>
    <col min="4" max="5" width="5.625" style="203" customWidth="1"/>
    <col min="6" max="6" width="10.375" style="203" customWidth="1"/>
    <col min="7" max="7" width="1.625" style="211" customWidth="1"/>
    <col min="8" max="8" width="10.375" style="7" customWidth="1"/>
    <col min="9" max="9" width="1.25" style="207" hidden="1" customWidth="1"/>
    <col min="10" max="10" width="8.125" style="207" hidden="1" customWidth="1"/>
    <col min="11" max="11" width="1.25" style="207" hidden="1" customWidth="1"/>
    <col min="12" max="12" width="8.125" style="207" hidden="1" customWidth="1"/>
    <col min="13" max="16384" width="9" style="207"/>
  </cols>
  <sheetData>
    <row r="1" spans="1:12">
      <c r="A1" s="201" t="s">
        <v>115</v>
      </c>
      <c r="B1" s="201"/>
      <c r="C1" s="201"/>
      <c r="D1" s="201"/>
      <c r="E1" s="201"/>
      <c r="F1" s="201"/>
      <c r="G1" s="201"/>
      <c r="H1" s="201"/>
    </row>
    <row r="2" spans="1:12">
      <c r="A2" s="2" t="s">
        <v>384</v>
      </c>
      <c r="B2" s="201"/>
      <c r="C2" s="201"/>
      <c r="D2" s="201"/>
      <c r="E2" s="201"/>
      <c r="F2" s="201"/>
      <c r="G2" s="201"/>
      <c r="H2" s="201"/>
    </row>
    <row r="3" spans="1:12">
      <c r="A3" s="82" t="s">
        <v>449</v>
      </c>
      <c r="B3" s="201"/>
      <c r="C3" s="201"/>
      <c r="D3" s="201"/>
      <c r="E3" s="201"/>
      <c r="F3" s="201"/>
      <c r="G3" s="201"/>
      <c r="H3" s="39"/>
    </row>
    <row r="4" spans="1:12">
      <c r="A4" s="82"/>
      <c r="B4" s="201"/>
      <c r="C4" s="201"/>
      <c r="D4" s="201"/>
      <c r="E4" s="201"/>
      <c r="F4" s="696" t="s">
        <v>394</v>
      </c>
      <c r="G4" s="696"/>
      <c r="H4" s="696"/>
      <c r="I4" s="502"/>
      <c r="J4" s="502"/>
      <c r="K4" s="502"/>
      <c r="L4" s="502"/>
    </row>
    <row r="5" spans="1:12" s="55" customFormat="1">
      <c r="A5" s="516"/>
      <c r="B5" s="516"/>
      <c r="C5" s="516"/>
      <c r="D5" s="516"/>
      <c r="E5" s="517" t="s">
        <v>116</v>
      </c>
      <c r="F5" s="574" t="s">
        <v>389</v>
      </c>
      <c r="G5" s="575"/>
      <c r="H5" s="574" t="s">
        <v>365</v>
      </c>
      <c r="I5" s="521"/>
      <c r="J5" s="518" t="s">
        <v>348</v>
      </c>
      <c r="K5" s="519"/>
      <c r="L5" s="520"/>
    </row>
    <row r="6" spans="1:12" s="48" customFormat="1">
      <c r="A6" s="522"/>
      <c r="B6" s="522"/>
      <c r="C6" s="522"/>
      <c r="D6" s="522"/>
      <c r="E6" s="523"/>
      <c r="F6" s="697" t="s">
        <v>395</v>
      </c>
      <c r="G6" s="698"/>
      <c r="H6" s="698"/>
      <c r="I6" s="525"/>
      <c r="J6" s="524">
        <v>2012</v>
      </c>
      <c r="K6" s="525"/>
      <c r="L6" s="524">
        <v>2011</v>
      </c>
    </row>
    <row r="7" spans="1:12" s="36" customFormat="1">
      <c r="F7" s="699" t="s">
        <v>396</v>
      </c>
      <c r="G7" s="699"/>
      <c r="H7" s="699"/>
      <c r="I7" s="514"/>
      <c r="J7" s="514"/>
      <c r="K7" s="514"/>
      <c r="L7" s="514"/>
    </row>
    <row r="8" spans="1:12">
      <c r="A8" s="545" t="s">
        <v>94</v>
      </c>
      <c r="B8" s="211"/>
      <c r="C8" s="211"/>
      <c r="D8" s="211"/>
      <c r="E8" s="211"/>
      <c r="H8" s="203"/>
    </row>
    <row r="9" spans="1:12">
      <c r="A9" s="545"/>
      <c r="B9" s="211"/>
      <c r="C9" s="211"/>
      <c r="D9" s="211"/>
      <c r="E9" s="211"/>
      <c r="H9" s="203"/>
    </row>
    <row r="10" spans="1:12">
      <c r="A10" s="546" t="s">
        <v>281</v>
      </c>
      <c r="F10" s="7">
        <v>2559</v>
      </c>
      <c r="H10" s="7">
        <v>939047</v>
      </c>
      <c r="J10" s="7">
        <v>-535336</v>
      </c>
      <c r="L10" s="7">
        <v>487297</v>
      </c>
    </row>
    <row r="11" spans="1:12">
      <c r="A11" s="25"/>
      <c r="F11" s="7"/>
      <c r="J11" s="7"/>
      <c r="L11" s="7"/>
    </row>
    <row r="12" spans="1:12">
      <c r="A12" s="547" t="s">
        <v>101</v>
      </c>
      <c r="F12" s="7"/>
      <c r="J12" s="7"/>
      <c r="L12" s="7"/>
    </row>
    <row r="13" spans="1:12">
      <c r="A13" s="150" t="s">
        <v>354</v>
      </c>
      <c r="F13" s="7"/>
      <c r="J13" s="7"/>
      <c r="L13" s="7"/>
    </row>
    <row r="14" spans="1:12">
      <c r="A14" s="150" t="s">
        <v>342</v>
      </c>
      <c r="F14" s="7">
        <v>0</v>
      </c>
      <c r="H14" s="7">
        <v>90646</v>
      </c>
      <c r="J14" s="7">
        <v>-341610</v>
      </c>
      <c r="L14" s="7" t="e">
        <v>#REF!</v>
      </c>
    </row>
    <row r="15" spans="1:12">
      <c r="A15" s="545"/>
      <c r="B15" s="480"/>
      <c r="C15" s="480"/>
      <c r="D15" s="480"/>
      <c r="E15" s="480"/>
      <c r="F15" s="122">
        <v>2559</v>
      </c>
      <c r="G15" s="548"/>
      <c r="H15" s="122">
        <v>1029693</v>
      </c>
      <c r="J15" s="122">
        <v>-876946</v>
      </c>
      <c r="L15" s="122" t="e">
        <v>#REF!</v>
      </c>
    </row>
    <row r="16" spans="1:12">
      <c r="A16" s="550" t="s">
        <v>355</v>
      </c>
      <c r="B16" s="480"/>
      <c r="C16" s="480"/>
      <c r="D16" s="480"/>
      <c r="E16" s="480"/>
      <c r="F16" s="7"/>
      <c r="G16" s="548"/>
      <c r="J16" s="7"/>
      <c r="L16" s="7"/>
    </row>
    <row r="17" spans="1:12">
      <c r="A17" s="549" t="s">
        <v>120</v>
      </c>
      <c r="B17" s="226"/>
      <c r="C17" s="226"/>
      <c r="D17" s="226"/>
      <c r="E17" s="226"/>
      <c r="F17" s="12">
        <v>5343</v>
      </c>
      <c r="G17" s="548"/>
      <c r="H17" s="12">
        <v>-282873</v>
      </c>
      <c r="J17" s="12">
        <v>-633153</v>
      </c>
      <c r="L17" s="12" t="e">
        <v>#REF!</v>
      </c>
    </row>
    <row r="18" spans="1:12">
      <c r="A18" s="554" t="s">
        <v>121</v>
      </c>
      <c r="B18" s="226"/>
      <c r="C18" s="226"/>
      <c r="D18" s="226"/>
      <c r="E18" s="226"/>
      <c r="F18" s="14">
        <v>8809</v>
      </c>
      <c r="G18" s="548"/>
      <c r="H18" s="14">
        <v>19505</v>
      </c>
      <c r="J18" s="14">
        <v>0</v>
      </c>
      <c r="L18" s="14">
        <v>-50263</v>
      </c>
    </row>
    <row r="19" spans="1:12">
      <c r="A19" s="549" t="s">
        <v>297</v>
      </c>
      <c r="B19" s="226"/>
      <c r="C19" s="226"/>
      <c r="D19" s="226"/>
      <c r="E19" s="226"/>
      <c r="F19" s="16">
        <v>37343</v>
      </c>
      <c r="G19" s="548"/>
      <c r="H19" s="16">
        <v>418073</v>
      </c>
      <c r="J19" s="16">
        <v>37343</v>
      </c>
      <c r="L19" s="16">
        <v>34076</v>
      </c>
    </row>
    <row r="20" spans="1:12">
      <c r="A20" s="207"/>
      <c r="B20" s="226"/>
      <c r="C20" s="226"/>
      <c r="D20" s="226"/>
      <c r="E20" s="226"/>
      <c r="F20" s="207"/>
      <c r="G20" s="207"/>
      <c r="H20" s="207"/>
    </row>
    <row r="21" spans="1:12">
      <c r="A21" s="551"/>
      <c r="B21" s="226"/>
      <c r="C21" s="226"/>
      <c r="D21" s="226"/>
      <c r="E21" s="226"/>
      <c r="F21" s="13">
        <v>51495</v>
      </c>
      <c r="G21" s="548"/>
      <c r="H21" s="13">
        <v>154705</v>
      </c>
      <c r="J21" s="13">
        <v>-595810</v>
      </c>
      <c r="L21" s="13" t="e">
        <v>#REF!</v>
      </c>
    </row>
    <row r="22" spans="1:12">
      <c r="A22" s="550" t="s">
        <v>96</v>
      </c>
      <c r="B22" s="226"/>
      <c r="C22" s="226"/>
      <c r="D22" s="226"/>
      <c r="E22" s="226"/>
      <c r="F22" s="13"/>
      <c r="G22" s="548"/>
      <c r="H22" s="13"/>
      <c r="J22" s="13"/>
      <c r="L22" s="13"/>
    </row>
    <row r="23" spans="1:12">
      <c r="A23" s="549" t="s">
        <v>124</v>
      </c>
      <c r="B23" s="226"/>
      <c r="C23" s="226"/>
      <c r="D23" s="226"/>
      <c r="E23" s="226"/>
      <c r="F23" s="12">
        <v>-1857</v>
      </c>
      <c r="G23" s="548"/>
      <c r="H23" s="12">
        <v>-7450</v>
      </c>
      <c r="J23" s="13"/>
      <c r="L23" s="13"/>
    </row>
    <row r="24" spans="1:12">
      <c r="A24" s="549" t="s">
        <v>125</v>
      </c>
      <c r="B24" s="226"/>
      <c r="C24" s="226"/>
      <c r="D24" s="226"/>
      <c r="E24" s="226"/>
      <c r="F24" s="14">
        <v>-22</v>
      </c>
      <c r="G24" s="548"/>
      <c r="H24" s="14">
        <v>-272</v>
      </c>
      <c r="J24" s="12">
        <v>-50</v>
      </c>
      <c r="L24" s="12">
        <v>12</v>
      </c>
    </row>
    <row r="25" spans="1:12">
      <c r="A25" s="549" t="s">
        <v>79</v>
      </c>
      <c r="B25" s="226"/>
      <c r="C25" s="226"/>
      <c r="D25" s="226"/>
      <c r="E25" s="226"/>
      <c r="F25" s="14">
        <v>-3162</v>
      </c>
      <c r="G25" s="548"/>
      <c r="H25" s="14">
        <v>-13985</v>
      </c>
      <c r="J25" s="14">
        <v>14165</v>
      </c>
      <c r="L25" s="14">
        <v>5792</v>
      </c>
    </row>
    <row r="26" spans="1:12" hidden="1">
      <c r="A26" s="549" t="s">
        <v>344</v>
      </c>
      <c r="B26" s="226"/>
      <c r="C26" s="226"/>
      <c r="D26" s="226"/>
      <c r="E26" s="226"/>
      <c r="F26" s="14">
        <v>0</v>
      </c>
      <c r="G26" s="548"/>
      <c r="H26" s="14">
        <v>0</v>
      </c>
      <c r="J26" s="14">
        <v>12916</v>
      </c>
      <c r="L26" s="14">
        <v>-157</v>
      </c>
    </row>
    <row r="27" spans="1:12">
      <c r="A27" s="549" t="s">
        <v>80</v>
      </c>
      <c r="B27" s="226"/>
      <c r="C27" s="226"/>
      <c r="D27" s="226"/>
      <c r="E27" s="226"/>
      <c r="F27" s="16">
        <v>1682</v>
      </c>
      <c r="G27" s="548"/>
      <c r="H27" s="16">
        <v>16480</v>
      </c>
      <c r="J27" s="16">
        <v>-9010</v>
      </c>
      <c r="L27" s="16">
        <v>10122</v>
      </c>
    </row>
    <row r="28" spans="1:12">
      <c r="A28" s="550"/>
      <c r="B28" s="226"/>
      <c r="C28" s="226"/>
      <c r="D28" s="226"/>
      <c r="E28" s="226"/>
      <c r="F28" s="13">
        <v>-3359</v>
      </c>
      <c r="G28" s="548"/>
      <c r="H28" s="13">
        <v>-5227</v>
      </c>
      <c r="J28" s="13">
        <v>18021</v>
      </c>
      <c r="L28" s="13">
        <v>15769</v>
      </c>
    </row>
    <row r="29" spans="1:12">
      <c r="A29" s="550"/>
      <c r="B29" s="226"/>
      <c r="C29" s="226"/>
      <c r="D29" s="226"/>
      <c r="E29" s="226"/>
      <c r="F29" s="13"/>
      <c r="G29" s="548"/>
      <c r="H29" s="13"/>
      <c r="J29" s="13"/>
      <c r="L29" s="13"/>
    </row>
    <row r="30" spans="1:12">
      <c r="A30" s="227" t="s">
        <v>345</v>
      </c>
      <c r="B30" s="226"/>
      <c r="C30" s="226"/>
      <c r="D30" s="226"/>
      <c r="E30" s="226"/>
      <c r="F30" s="122">
        <v>50695</v>
      </c>
      <c r="G30" s="219"/>
      <c r="H30" s="122">
        <v>1179171</v>
      </c>
      <c r="J30" s="122">
        <v>-1454736</v>
      </c>
      <c r="L30" s="122" t="e">
        <v>#REF!</v>
      </c>
    </row>
    <row r="31" spans="1:12">
      <c r="A31" s="227"/>
      <c r="B31" s="226"/>
      <c r="C31" s="226"/>
      <c r="D31" s="226"/>
      <c r="E31" s="226"/>
      <c r="F31" s="13"/>
      <c r="G31" s="219"/>
      <c r="H31" s="13"/>
      <c r="J31" s="13"/>
      <c r="L31" s="13"/>
    </row>
    <row r="32" spans="1:12">
      <c r="A32" s="227" t="s">
        <v>295</v>
      </c>
      <c r="B32" s="226"/>
      <c r="C32" s="226"/>
      <c r="D32" s="226"/>
      <c r="E32" s="226"/>
      <c r="F32" s="13"/>
      <c r="G32" s="219"/>
      <c r="H32" s="13"/>
      <c r="J32" s="13"/>
      <c r="L32" s="13"/>
    </row>
    <row r="33" spans="1:12">
      <c r="A33" s="227"/>
      <c r="B33" s="226"/>
      <c r="C33" s="226"/>
      <c r="D33" s="226"/>
      <c r="E33" s="226"/>
      <c r="F33" s="13"/>
      <c r="G33" s="219"/>
      <c r="H33" s="13"/>
      <c r="J33" s="13"/>
      <c r="L33" s="13"/>
    </row>
    <row r="34" spans="1:12">
      <c r="A34" s="84" t="s">
        <v>448</v>
      </c>
      <c r="B34" s="226"/>
      <c r="C34" s="226"/>
      <c r="D34" s="226"/>
      <c r="E34" s="226"/>
      <c r="F34" s="667">
        <v>0</v>
      </c>
      <c r="G34" s="219"/>
      <c r="H34" s="667">
        <v>-1205615</v>
      </c>
      <c r="J34" s="12">
        <v>1722002</v>
      </c>
      <c r="L34" s="12">
        <v>-384696</v>
      </c>
    </row>
    <row r="35" spans="1:12">
      <c r="A35" s="552" t="s">
        <v>346</v>
      </c>
      <c r="B35" s="226"/>
      <c r="C35" s="226"/>
      <c r="D35" s="226"/>
      <c r="E35" s="226"/>
      <c r="F35" s="13">
        <v>0</v>
      </c>
      <c r="G35" s="219"/>
      <c r="H35" s="13">
        <v>-1205615</v>
      </c>
      <c r="J35" s="13">
        <v>1722002</v>
      </c>
      <c r="L35" s="13">
        <v>-384696</v>
      </c>
    </row>
    <row r="36" spans="1:12" ht="9.9499999999999993" customHeight="1">
      <c r="A36" s="9"/>
      <c r="B36" s="226"/>
      <c r="C36" s="226"/>
      <c r="D36" s="226"/>
      <c r="E36" s="226"/>
      <c r="F36" s="13"/>
      <c r="G36" s="219"/>
      <c r="H36" s="13"/>
      <c r="J36" s="13"/>
      <c r="L36" s="13"/>
    </row>
    <row r="37" spans="1:12">
      <c r="A37" s="227" t="s">
        <v>352</v>
      </c>
      <c r="B37" s="226"/>
      <c r="C37" s="226"/>
      <c r="D37" s="226"/>
      <c r="E37" s="226"/>
      <c r="F37" s="122">
        <v>50695</v>
      </c>
      <c r="G37" s="219"/>
      <c r="H37" s="122">
        <v>-26444</v>
      </c>
      <c r="J37" s="122">
        <v>267266</v>
      </c>
      <c r="L37" s="122" t="e">
        <v>#REF!</v>
      </c>
    </row>
    <row r="38" spans="1:12">
      <c r="A38" s="84" t="s">
        <v>259</v>
      </c>
      <c r="B38" s="226"/>
      <c r="C38" s="226"/>
      <c r="D38" s="226"/>
      <c r="E38" s="226"/>
      <c r="F38" s="7">
        <v>47466</v>
      </c>
      <c r="G38" s="219"/>
      <c r="H38" s="7">
        <v>141595</v>
      </c>
      <c r="J38" s="7">
        <v>713441</v>
      </c>
      <c r="L38" s="7">
        <v>23018</v>
      </c>
    </row>
    <row r="39" spans="1:12" ht="9.9499999999999993" customHeight="1">
      <c r="A39" s="84"/>
      <c r="B39" s="226"/>
      <c r="C39" s="226"/>
      <c r="D39" s="226"/>
      <c r="E39" s="226"/>
      <c r="F39" s="7"/>
      <c r="G39" s="219"/>
      <c r="J39" s="7"/>
      <c r="L39" s="7"/>
    </row>
    <row r="40" spans="1:12" ht="12.75" thickBot="1">
      <c r="A40" s="227" t="s">
        <v>263</v>
      </c>
      <c r="B40" s="226"/>
      <c r="C40" s="226"/>
      <c r="D40" s="226"/>
      <c r="E40" s="226"/>
      <c r="F40" s="668">
        <v>98161</v>
      </c>
      <c r="G40" s="13"/>
      <c r="H40" s="20">
        <v>115151</v>
      </c>
      <c r="I40" s="553"/>
      <c r="J40" s="20">
        <v>980707</v>
      </c>
      <c r="L40" s="20" t="e">
        <v>#REF!</v>
      </c>
    </row>
    <row r="41" spans="1:12" ht="12.75" thickTop="1">
      <c r="A41" s="84"/>
      <c r="B41" s="226"/>
      <c r="C41" s="226"/>
      <c r="D41" s="226"/>
      <c r="E41" s="226"/>
      <c r="F41" s="7"/>
      <c r="G41" s="13"/>
    </row>
    <row r="42" spans="1:12" s="203" customFormat="1">
      <c r="A42" s="203" t="s">
        <v>460</v>
      </c>
      <c r="C42" s="225"/>
      <c r="D42" s="225"/>
      <c r="E42" s="225"/>
      <c r="F42" s="228"/>
      <c r="G42" s="13"/>
      <c r="H42" s="229"/>
      <c r="I42" s="228"/>
    </row>
    <row r="43" spans="1:12" s="3" customFormat="1">
      <c r="F43" s="6"/>
      <c r="G43" s="7"/>
      <c r="I43" s="13"/>
    </row>
    <row r="44" spans="1:12" s="3" customFormat="1">
      <c r="F44" s="6"/>
      <c r="G44" s="13"/>
      <c r="I44" s="13"/>
    </row>
    <row r="45" spans="1:12" s="203" customFormat="1">
      <c r="F45" s="225"/>
      <c r="G45" s="13"/>
      <c r="I45" s="13"/>
      <c r="J45" s="13"/>
      <c r="K45" s="13"/>
      <c r="L45" s="13"/>
    </row>
    <row r="46" spans="1:12" s="203" customFormat="1">
      <c r="A46" s="33" t="s">
        <v>132</v>
      </c>
      <c r="C46" s="202"/>
      <c r="D46" s="202"/>
      <c r="E46" s="202"/>
      <c r="F46" s="202"/>
      <c r="G46" s="202"/>
      <c r="H46" s="194"/>
      <c r="J46" s="13"/>
      <c r="K46" s="13"/>
      <c r="L46" s="13"/>
    </row>
    <row r="47" spans="1:12" s="203" customFormat="1">
      <c r="A47" s="33" t="s">
        <v>133</v>
      </c>
      <c r="C47" s="202"/>
      <c r="D47" s="202"/>
      <c r="E47" s="202"/>
      <c r="F47" s="202"/>
      <c r="G47" s="202"/>
      <c r="H47" s="194"/>
      <c r="J47" s="13"/>
      <c r="K47" s="13"/>
      <c r="L47" s="13"/>
    </row>
    <row r="48" spans="1:12" s="203" customFormat="1">
      <c r="A48" s="215"/>
      <c r="B48" s="215"/>
      <c r="C48" s="215"/>
      <c r="D48" s="215"/>
      <c r="E48" s="202"/>
      <c r="F48" s="202"/>
      <c r="G48" s="202"/>
      <c r="H48" s="202"/>
      <c r="I48" s="202"/>
      <c r="J48" s="13"/>
      <c r="K48" s="13"/>
      <c r="L48" s="13"/>
    </row>
    <row r="49" spans="1:12" s="203" customFormat="1">
      <c r="A49" s="215"/>
      <c r="B49" s="215"/>
      <c r="C49" s="215"/>
      <c r="D49" s="215"/>
      <c r="E49" s="202"/>
      <c r="F49" s="202"/>
      <c r="G49" s="202"/>
      <c r="H49" s="202"/>
      <c r="I49" s="202"/>
      <c r="J49" s="13"/>
      <c r="K49" s="13"/>
      <c r="L49" s="13"/>
    </row>
    <row r="50" spans="1:12" s="203" customFormat="1">
      <c r="E50" s="194"/>
      <c r="F50" s="194"/>
      <c r="G50" s="194"/>
      <c r="H50" s="194"/>
      <c r="I50" s="194"/>
      <c r="J50" s="13"/>
      <c r="K50" s="13"/>
      <c r="L50" s="13"/>
    </row>
    <row r="51" spans="1:12" s="203" customFormat="1">
      <c r="E51" s="194"/>
      <c r="F51" s="194"/>
      <c r="G51" s="194"/>
      <c r="H51" s="194"/>
      <c r="I51" s="194"/>
      <c r="J51" s="13"/>
      <c r="K51" s="13"/>
      <c r="L51" s="13"/>
    </row>
    <row r="52" spans="1:12" s="203" customFormat="1">
      <c r="A52" s="33" t="s">
        <v>466</v>
      </c>
      <c r="J52" s="13"/>
      <c r="K52" s="13"/>
      <c r="L52" s="13"/>
    </row>
    <row r="53" spans="1:12" s="219" customFormat="1">
      <c r="A53" s="33" t="s">
        <v>134</v>
      </c>
      <c r="B53" s="208"/>
      <c r="C53" s="208"/>
      <c r="D53" s="208"/>
      <c r="E53" s="208"/>
      <c r="F53" s="218"/>
      <c r="G53" s="208"/>
      <c r="H53" s="208"/>
      <c r="I53" s="208"/>
      <c r="J53" s="13"/>
      <c r="K53" s="13"/>
      <c r="L53" s="13"/>
    </row>
    <row r="54" spans="1:12">
      <c r="F54" s="7"/>
    </row>
    <row r="55" spans="1:12">
      <c r="F55" s="7"/>
    </row>
    <row r="56" spans="1:12">
      <c r="F56" s="7"/>
    </row>
    <row r="57" spans="1:12">
      <c r="F57" s="7"/>
    </row>
    <row r="58" spans="1:12">
      <c r="F58" s="7"/>
    </row>
    <row r="59" spans="1:12">
      <c r="F59" s="7"/>
    </row>
    <row r="60" spans="1:12">
      <c r="F60" s="7"/>
    </row>
    <row r="61" spans="1:12">
      <c r="F61" s="7"/>
    </row>
    <row r="62" spans="1:12">
      <c r="F62" s="7"/>
    </row>
    <row r="63" spans="1:12">
      <c r="F63" s="7"/>
    </row>
    <row r="64" spans="1:12">
      <c r="F64" s="7"/>
    </row>
    <row r="65" spans="6:6">
      <c r="F65" s="7"/>
    </row>
    <row r="66" spans="6:6">
      <c r="F66" s="7"/>
    </row>
    <row r="67" spans="6:6">
      <c r="F67" s="7"/>
    </row>
    <row r="68" spans="6:6">
      <c r="F68" s="7"/>
    </row>
    <row r="69" spans="6:6">
      <c r="F69" s="7"/>
    </row>
    <row r="70" spans="6:6">
      <c r="F70" s="7"/>
    </row>
    <row r="71" spans="6:6">
      <c r="F71" s="7"/>
    </row>
    <row r="72" spans="6:6">
      <c r="F72" s="7"/>
    </row>
    <row r="73" spans="6:6">
      <c r="F73" s="7"/>
    </row>
    <row r="74" spans="6:6">
      <c r="F74" s="7"/>
    </row>
    <row r="75" spans="6:6">
      <c r="F75" s="7"/>
    </row>
    <row r="76" spans="6:6">
      <c r="F76" s="7"/>
    </row>
    <row r="77" spans="6:6">
      <c r="F77" s="7"/>
    </row>
    <row r="78" spans="6:6">
      <c r="F78" s="7"/>
    </row>
    <row r="79" spans="6:6">
      <c r="F79" s="7"/>
    </row>
    <row r="80" spans="6:6">
      <c r="F80" s="7"/>
    </row>
    <row r="81" spans="6:6">
      <c r="F81" s="7"/>
    </row>
    <row r="82" spans="6:6">
      <c r="F82" s="7"/>
    </row>
    <row r="83" spans="6:6">
      <c r="F83" s="7"/>
    </row>
    <row r="84" spans="6:6">
      <c r="F84" s="7"/>
    </row>
    <row r="85" spans="6:6">
      <c r="F85" s="7"/>
    </row>
    <row r="86" spans="6:6">
      <c r="F86" s="7"/>
    </row>
    <row r="87" spans="6:6">
      <c r="F87" s="7"/>
    </row>
    <row r="88" spans="6:6">
      <c r="F88" s="7"/>
    </row>
    <row r="89" spans="6:6">
      <c r="F89" s="7"/>
    </row>
    <row r="90" spans="6:6">
      <c r="F90" s="7"/>
    </row>
    <row r="91" spans="6:6">
      <c r="F91" s="7"/>
    </row>
    <row r="92" spans="6:6">
      <c r="F92" s="7"/>
    </row>
    <row r="93" spans="6:6">
      <c r="F93" s="7"/>
    </row>
    <row r="94" spans="6:6">
      <c r="F94" s="7"/>
    </row>
    <row r="95" spans="6:6">
      <c r="F95" s="7"/>
    </row>
    <row r="96" spans="6:6">
      <c r="F96" s="7"/>
    </row>
    <row r="97" spans="6:6">
      <c r="F97" s="7"/>
    </row>
    <row r="98" spans="6:6">
      <c r="F98" s="7"/>
    </row>
    <row r="99" spans="6:6">
      <c r="F99" s="7"/>
    </row>
    <row r="100" spans="6:6">
      <c r="F100" s="7"/>
    </row>
    <row r="101" spans="6:6">
      <c r="F101" s="7"/>
    </row>
    <row r="102" spans="6:6">
      <c r="F102" s="7"/>
    </row>
    <row r="103" spans="6:6">
      <c r="F103" s="7"/>
    </row>
    <row r="104" spans="6:6">
      <c r="F104" s="7"/>
    </row>
    <row r="105" spans="6:6">
      <c r="F105" s="7"/>
    </row>
    <row r="106" spans="6:6">
      <c r="F106" s="7"/>
    </row>
    <row r="107" spans="6:6">
      <c r="F107" s="7"/>
    </row>
    <row r="108" spans="6:6">
      <c r="F108" s="7"/>
    </row>
    <row r="109" spans="6:6">
      <c r="F109" s="7"/>
    </row>
    <row r="110" spans="6:6">
      <c r="F110" s="7"/>
    </row>
    <row r="111" spans="6:6">
      <c r="F111" s="7"/>
    </row>
    <row r="112" spans="6:6">
      <c r="F112" s="7"/>
    </row>
    <row r="113" spans="6:6">
      <c r="F113" s="7"/>
    </row>
    <row r="114" spans="6:6">
      <c r="F114" s="7"/>
    </row>
    <row r="115" spans="6:6">
      <c r="F115" s="7"/>
    </row>
    <row r="116" spans="6:6">
      <c r="F116" s="7"/>
    </row>
    <row r="117" spans="6:6">
      <c r="F117" s="7"/>
    </row>
    <row r="118" spans="6:6">
      <c r="F118" s="7"/>
    </row>
    <row r="119" spans="6:6">
      <c r="F119" s="7"/>
    </row>
    <row r="120" spans="6:6">
      <c r="F120" s="7"/>
    </row>
    <row r="121" spans="6:6">
      <c r="F121" s="7"/>
    </row>
    <row r="122" spans="6:6">
      <c r="F122" s="7"/>
    </row>
    <row r="123" spans="6:6">
      <c r="F123" s="7"/>
    </row>
    <row r="124" spans="6:6">
      <c r="F124" s="7"/>
    </row>
    <row r="125" spans="6:6">
      <c r="F125" s="7"/>
    </row>
    <row r="126" spans="6:6">
      <c r="F126" s="7"/>
    </row>
    <row r="127" spans="6:6">
      <c r="F127" s="7"/>
    </row>
    <row r="128" spans="6:6">
      <c r="F128" s="7"/>
    </row>
    <row r="129" spans="6:6">
      <c r="F129" s="7"/>
    </row>
    <row r="130" spans="6:6">
      <c r="F130" s="7"/>
    </row>
    <row r="131" spans="6:6">
      <c r="F131" s="7"/>
    </row>
    <row r="132" spans="6:6">
      <c r="F132" s="7"/>
    </row>
    <row r="133" spans="6:6">
      <c r="F133" s="7"/>
    </row>
    <row r="134" spans="6:6">
      <c r="F134" s="7"/>
    </row>
    <row r="135" spans="6:6">
      <c r="F135" s="7"/>
    </row>
    <row r="136" spans="6:6">
      <c r="F136" s="7"/>
    </row>
    <row r="137" spans="6:6">
      <c r="F137" s="7"/>
    </row>
    <row r="138" spans="6:6">
      <c r="F138" s="7"/>
    </row>
    <row r="139" spans="6:6">
      <c r="F139" s="7"/>
    </row>
    <row r="140" spans="6:6">
      <c r="F140" s="7"/>
    </row>
    <row r="141" spans="6:6">
      <c r="F141" s="7"/>
    </row>
    <row r="142" spans="6:6">
      <c r="F142" s="7"/>
    </row>
    <row r="143" spans="6:6">
      <c r="F143" s="7"/>
    </row>
    <row r="144" spans="6:6">
      <c r="F144" s="7"/>
    </row>
    <row r="145" spans="6:6">
      <c r="F145" s="7"/>
    </row>
    <row r="146" spans="6:6">
      <c r="F146" s="7"/>
    </row>
    <row r="147" spans="6:6">
      <c r="F147" s="7"/>
    </row>
    <row r="148" spans="6:6">
      <c r="F148" s="7"/>
    </row>
    <row r="149" spans="6:6">
      <c r="F149" s="7"/>
    </row>
    <row r="150" spans="6:6">
      <c r="F150" s="7"/>
    </row>
    <row r="151" spans="6:6">
      <c r="F151" s="7"/>
    </row>
    <row r="152" spans="6:6">
      <c r="F152" s="7"/>
    </row>
    <row r="153" spans="6:6">
      <c r="F153" s="7"/>
    </row>
    <row r="154" spans="6:6">
      <c r="F154" s="7"/>
    </row>
    <row r="155" spans="6:6">
      <c r="F155" s="7"/>
    </row>
    <row r="156" spans="6:6">
      <c r="F156" s="7"/>
    </row>
    <row r="157" spans="6:6">
      <c r="F157" s="7"/>
    </row>
    <row r="158" spans="6:6">
      <c r="F158" s="7"/>
    </row>
    <row r="159" spans="6:6">
      <c r="F159" s="7"/>
    </row>
    <row r="160" spans="6:6">
      <c r="F160" s="7"/>
    </row>
    <row r="161" spans="6:6">
      <c r="F161" s="7"/>
    </row>
    <row r="162" spans="6:6">
      <c r="F162" s="7"/>
    </row>
    <row r="163" spans="6:6">
      <c r="F163" s="7"/>
    </row>
    <row r="164" spans="6:6">
      <c r="F164" s="7"/>
    </row>
    <row r="165" spans="6:6">
      <c r="F165" s="7"/>
    </row>
    <row r="166" spans="6:6">
      <c r="F166" s="7"/>
    </row>
    <row r="167" spans="6:6">
      <c r="F167" s="7"/>
    </row>
    <row r="168" spans="6:6">
      <c r="F168" s="7"/>
    </row>
    <row r="169" spans="6:6">
      <c r="F169" s="7"/>
    </row>
    <row r="170" spans="6:6">
      <c r="F170" s="7"/>
    </row>
    <row r="171" spans="6:6">
      <c r="F171" s="7"/>
    </row>
    <row r="172" spans="6:6">
      <c r="F172" s="7"/>
    </row>
    <row r="173" spans="6:6">
      <c r="F173" s="7"/>
    </row>
    <row r="174" spans="6:6">
      <c r="F174" s="7"/>
    </row>
    <row r="175" spans="6:6">
      <c r="F175" s="7"/>
    </row>
    <row r="176" spans="6:6">
      <c r="F176" s="7"/>
    </row>
    <row r="177" spans="6:6">
      <c r="F177" s="7"/>
    </row>
    <row r="178" spans="6:6">
      <c r="F178" s="7"/>
    </row>
    <row r="179" spans="6:6">
      <c r="F179" s="7"/>
    </row>
    <row r="180" spans="6:6">
      <c r="F180" s="7"/>
    </row>
    <row r="181" spans="6:6">
      <c r="F181" s="7"/>
    </row>
    <row r="182" spans="6:6">
      <c r="F182" s="7"/>
    </row>
    <row r="183" spans="6:6">
      <c r="F183" s="7"/>
    </row>
    <row r="184" spans="6:6">
      <c r="F184" s="7"/>
    </row>
    <row r="185" spans="6:6">
      <c r="F185" s="7"/>
    </row>
    <row r="186" spans="6:6">
      <c r="F186" s="7"/>
    </row>
    <row r="187" spans="6:6">
      <c r="F187" s="7"/>
    </row>
    <row r="188" spans="6:6">
      <c r="F188" s="7"/>
    </row>
    <row r="189" spans="6:6">
      <c r="F189" s="7"/>
    </row>
    <row r="190" spans="6:6">
      <c r="F190" s="7"/>
    </row>
    <row r="191" spans="6:6">
      <c r="F191" s="7"/>
    </row>
    <row r="192" spans="6:6">
      <c r="F192" s="7"/>
    </row>
    <row r="193" spans="6:6">
      <c r="F193" s="7"/>
    </row>
    <row r="194" spans="6:6">
      <c r="F194" s="7"/>
    </row>
    <row r="195" spans="6:6">
      <c r="F195" s="7"/>
    </row>
    <row r="196" spans="6:6">
      <c r="F196" s="7"/>
    </row>
    <row r="197" spans="6:6">
      <c r="F197" s="7"/>
    </row>
    <row r="198" spans="6:6">
      <c r="F198" s="7"/>
    </row>
    <row r="199" spans="6:6">
      <c r="F199" s="7"/>
    </row>
    <row r="200" spans="6:6">
      <c r="F200" s="7"/>
    </row>
    <row r="201" spans="6:6">
      <c r="F201" s="7"/>
    </row>
    <row r="202" spans="6:6">
      <c r="F202" s="7"/>
    </row>
    <row r="203" spans="6:6">
      <c r="F203" s="7"/>
    </row>
    <row r="204" spans="6:6">
      <c r="F204" s="7"/>
    </row>
    <row r="205" spans="6:6">
      <c r="F205" s="7"/>
    </row>
    <row r="206" spans="6:6">
      <c r="F206" s="7"/>
    </row>
    <row r="207" spans="6:6">
      <c r="F207" s="7"/>
    </row>
    <row r="208" spans="6:6">
      <c r="F208" s="7"/>
    </row>
    <row r="209" spans="6:6">
      <c r="F209" s="7"/>
    </row>
    <row r="210" spans="6:6">
      <c r="F210" s="7"/>
    </row>
    <row r="211" spans="6:6">
      <c r="F211" s="7"/>
    </row>
    <row r="212" spans="6:6">
      <c r="F212" s="7"/>
    </row>
    <row r="213" spans="6:6">
      <c r="F213" s="7"/>
    </row>
    <row r="214" spans="6:6">
      <c r="F214" s="7"/>
    </row>
    <row r="215" spans="6:6">
      <c r="F215" s="7"/>
    </row>
    <row r="216" spans="6:6">
      <c r="F216" s="7"/>
    </row>
    <row r="217" spans="6:6">
      <c r="F217" s="7"/>
    </row>
    <row r="218" spans="6:6">
      <c r="F218" s="7"/>
    </row>
    <row r="219" spans="6:6">
      <c r="F219" s="7"/>
    </row>
    <row r="220" spans="6:6">
      <c r="F220" s="7"/>
    </row>
    <row r="221" spans="6:6">
      <c r="F221" s="7"/>
    </row>
    <row r="222" spans="6:6">
      <c r="F222" s="7"/>
    </row>
    <row r="223" spans="6:6">
      <c r="F223" s="7"/>
    </row>
    <row r="224" spans="6:6">
      <c r="F224" s="7"/>
    </row>
    <row r="225" spans="6:6">
      <c r="F225" s="7"/>
    </row>
    <row r="226" spans="6:6">
      <c r="F226" s="7"/>
    </row>
    <row r="227" spans="6:6">
      <c r="F227" s="7"/>
    </row>
    <row r="228" spans="6:6">
      <c r="F228" s="7"/>
    </row>
    <row r="229" spans="6:6">
      <c r="F229" s="7"/>
    </row>
    <row r="230" spans="6:6">
      <c r="F230" s="7"/>
    </row>
    <row r="231" spans="6:6">
      <c r="F231" s="7"/>
    </row>
    <row r="232" spans="6:6">
      <c r="F232" s="7"/>
    </row>
    <row r="233" spans="6:6">
      <c r="F233" s="7"/>
    </row>
    <row r="234" spans="6:6">
      <c r="F234" s="7"/>
    </row>
    <row r="235" spans="6:6">
      <c r="F235" s="7"/>
    </row>
    <row r="236" spans="6:6">
      <c r="F236" s="7"/>
    </row>
    <row r="237" spans="6:6">
      <c r="F237" s="7"/>
    </row>
    <row r="238" spans="6:6">
      <c r="F238" s="7"/>
    </row>
    <row r="239" spans="6:6">
      <c r="F239" s="7"/>
    </row>
    <row r="240" spans="6:6">
      <c r="F240" s="7"/>
    </row>
    <row r="241" spans="6:6">
      <c r="F241" s="7"/>
    </row>
    <row r="242" spans="6:6">
      <c r="F242" s="7"/>
    </row>
    <row r="243" spans="6:6">
      <c r="F243" s="7"/>
    </row>
    <row r="244" spans="6:6">
      <c r="F244" s="7"/>
    </row>
    <row r="245" spans="6:6">
      <c r="F245" s="7"/>
    </row>
    <row r="246" spans="6:6">
      <c r="F246" s="7"/>
    </row>
    <row r="247" spans="6:6">
      <c r="F247" s="7"/>
    </row>
    <row r="248" spans="6:6">
      <c r="F248" s="7"/>
    </row>
    <row r="249" spans="6:6">
      <c r="F249" s="7"/>
    </row>
    <row r="250" spans="6:6">
      <c r="F250" s="7"/>
    </row>
    <row r="251" spans="6:6">
      <c r="F251" s="7"/>
    </row>
    <row r="252" spans="6:6">
      <c r="F252" s="7"/>
    </row>
    <row r="253" spans="6:6">
      <c r="F253" s="7"/>
    </row>
    <row r="254" spans="6:6">
      <c r="F254" s="7"/>
    </row>
    <row r="255" spans="6:6">
      <c r="F255" s="7"/>
    </row>
    <row r="256" spans="6:6">
      <c r="F256" s="7"/>
    </row>
    <row r="257" spans="6:6">
      <c r="F257" s="7"/>
    </row>
    <row r="258" spans="6:6">
      <c r="F258" s="7"/>
    </row>
    <row r="259" spans="6:6">
      <c r="F259" s="7"/>
    </row>
    <row r="260" spans="6:6">
      <c r="F260" s="7"/>
    </row>
    <row r="261" spans="6:6">
      <c r="F261" s="7"/>
    </row>
    <row r="262" spans="6:6">
      <c r="F262" s="7"/>
    </row>
    <row r="263" spans="6:6">
      <c r="F263" s="7"/>
    </row>
    <row r="264" spans="6:6">
      <c r="F264" s="7"/>
    </row>
    <row r="265" spans="6:6">
      <c r="F265" s="7"/>
    </row>
    <row r="266" spans="6:6">
      <c r="F266" s="7"/>
    </row>
    <row r="267" spans="6:6">
      <c r="F267" s="7"/>
    </row>
    <row r="268" spans="6:6">
      <c r="F268" s="7"/>
    </row>
    <row r="269" spans="6:6">
      <c r="F269" s="7"/>
    </row>
    <row r="270" spans="6:6">
      <c r="F270" s="7"/>
    </row>
    <row r="271" spans="6:6">
      <c r="F271" s="7"/>
    </row>
    <row r="272" spans="6:6">
      <c r="F272" s="7"/>
    </row>
    <row r="273" spans="6:6">
      <c r="F273" s="7"/>
    </row>
    <row r="274" spans="6:6">
      <c r="F274" s="7"/>
    </row>
    <row r="275" spans="6:6">
      <c r="F275" s="7"/>
    </row>
    <row r="276" spans="6:6">
      <c r="F276" s="7"/>
    </row>
    <row r="277" spans="6:6">
      <c r="F277" s="7"/>
    </row>
    <row r="278" spans="6:6">
      <c r="F278" s="7"/>
    </row>
    <row r="279" spans="6:6">
      <c r="F279" s="7"/>
    </row>
    <row r="280" spans="6:6">
      <c r="F280" s="7"/>
    </row>
    <row r="281" spans="6:6">
      <c r="F281" s="7"/>
    </row>
    <row r="282" spans="6:6">
      <c r="F282" s="7"/>
    </row>
    <row r="283" spans="6:6">
      <c r="F283" s="7"/>
    </row>
    <row r="284" spans="6:6">
      <c r="F284" s="7"/>
    </row>
    <row r="285" spans="6:6">
      <c r="F285" s="7"/>
    </row>
    <row r="286" spans="6:6">
      <c r="F286" s="7"/>
    </row>
    <row r="287" spans="6:6">
      <c r="F287" s="7"/>
    </row>
    <row r="288" spans="6:6">
      <c r="F288" s="7"/>
    </row>
    <row r="289" spans="6:6">
      <c r="F289" s="7"/>
    </row>
    <row r="290" spans="6:6">
      <c r="F290" s="7"/>
    </row>
    <row r="291" spans="6:6">
      <c r="F291" s="7"/>
    </row>
    <row r="292" spans="6:6">
      <c r="F292" s="7"/>
    </row>
    <row r="293" spans="6:6">
      <c r="F293" s="7"/>
    </row>
    <row r="294" spans="6:6">
      <c r="F294" s="7"/>
    </row>
    <row r="295" spans="6:6">
      <c r="F295" s="7"/>
    </row>
    <row r="296" spans="6:6">
      <c r="F296" s="7"/>
    </row>
    <row r="297" spans="6:6">
      <c r="F297" s="7"/>
    </row>
    <row r="298" spans="6:6">
      <c r="F298" s="7"/>
    </row>
    <row r="299" spans="6:6">
      <c r="F299" s="7"/>
    </row>
    <row r="300" spans="6:6">
      <c r="F300" s="7"/>
    </row>
    <row r="301" spans="6:6">
      <c r="F301" s="7"/>
    </row>
    <row r="302" spans="6:6">
      <c r="F302" s="7"/>
    </row>
    <row r="303" spans="6:6">
      <c r="F303" s="7"/>
    </row>
    <row r="304" spans="6:6">
      <c r="F304" s="7"/>
    </row>
    <row r="305" spans="6:6">
      <c r="F305" s="7"/>
    </row>
    <row r="306" spans="6:6">
      <c r="F306" s="7"/>
    </row>
    <row r="307" spans="6:6">
      <c r="F307" s="7"/>
    </row>
    <row r="308" spans="6:6">
      <c r="F308" s="7"/>
    </row>
    <row r="309" spans="6:6">
      <c r="F309" s="7"/>
    </row>
    <row r="310" spans="6:6">
      <c r="F310" s="7"/>
    </row>
    <row r="311" spans="6:6">
      <c r="F311" s="7"/>
    </row>
    <row r="312" spans="6:6">
      <c r="F312" s="7"/>
    </row>
    <row r="313" spans="6:6">
      <c r="F313" s="7"/>
    </row>
    <row r="314" spans="6:6">
      <c r="F314" s="7"/>
    </row>
    <row r="315" spans="6:6">
      <c r="F315" s="7"/>
    </row>
    <row r="316" spans="6:6">
      <c r="F316" s="7"/>
    </row>
    <row r="317" spans="6:6">
      <c r="F317" s="7"/>
    </row>
    <row r="318" spans="6:6">
      <c r="F318" s="7"/>
    </row>
    <row r="319" spans="6:6">
      <c r="F319" s="7"/>
    </row>
    <row r="320" spans="6:6">
      <c r="F320" s="7"/>
    </row>
  </sheetData>
  <mergeCells count="3">
    <mergeCell ref="F7:H7"/>
    <mergeCell ref="F4:H4"/>
    <mergeCell ref="F6:H6"/>
  </mergeCells>
  <phoneticPr fontId="68" type="noConversion"/>
  <printOptions horizontalCentered="1"/>
  <pageMargins left="0.75" right="0.5" top="0.5" bottom="0.25" header="0.5" footer="0.5"/>
  <pageSetup paperSize="9" orientation="portrait" r:id="rId1"/>
  <headerFooter alignWithMargins="0">
    <oddFooter>&amp;C6 of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M181"/>
  <sheetViews>
    <sheetView topLeftCell="H1" workbookViewId="0">
      <selection activeCell="A14" sqref="A14"/>
    </sheetView>
  </sheetViews>
  <sheetFormatPr defaultRowHeight="12"/>
  <cols>
    <col min="1" max="5" width="9" style="81"/>
    <col min="6" max="6" width="17.625" style="81" customWidth="1"/>
    <col min="7" max="7" width="55.125" style="81" bestFit="1" customWidth="1"/>
    <col min="8" max="8" width="17.125" style="81" bestFit="1" customWidth="1"/>
    <col min="9" max="9" width="16.75" style="81" bestFit="1" customWidth="1"/>
    <col min="10" max="10" width="9" style="81"/>
    <col min="11" max="12" width="16" style="81" bestFit="1" customWidth="1"/>
    <col min="13" max="16384" width="9" style="81"/>
  </cols>
  <sheetData>
    <row r="1" spans="1:13">
      <c r="A1" s="81" t="s">
        <v>220</v>
      </c>
      <c r="B1" s="81" t="s">
        <v>221</v>
      </c>
      <c r="C1" s="81" t="s">
        <v>222</v>
      </c>
      <c r="D1" s="81" t="s">
        <v>223</v>
      </c>
      <c r="E1" s="81" t="s">
        <v>224</v>
      </c>
      <c r="F1" s="234">
        <v>1</v>
      </c>
      <c r="G1" s="234" t="s">
        <v>118</v>
      </c>
      <c r="H1" s="237">
        <v>25802846125.32</v>
      </c>
      <c r="I1" s="238"/>
      <c r="J1" s="81" t="s">
        <v>225</v>
      </c>
      <c r="K1" s="239">
        <v>30125690957.150002</v>
      </c>
      <c r="L1" s="239">
        <v>30125690957.150002</v>
      </c>
      <c r="M1" s="81" t="s">
        <v>226</v>
      </c>
    </row>
    <row r="2" spans="1:13">
      <c r="A2" s="81" t="s">
        <v>220</v>
      </c>
      <c r="B2" s="81" t="s">
        <v>221</v>
      </c>
      <c r="C2" s="81" t="s">
        <v>222</v>
      </c>
      <c r="D2" s="81" t="s">
        <v>223</v>
      </c>
      <c r="E2" s="81" t="s">
        <v>224</v>
      </c>
      <c r="F2" s="234">
        <v>101</v>
      </c>
      <c r="G2" s="234" t="s">
        <v>227</v>
      </c>
      <c r="H2" s="240">
        <v>707575</v>
      </c>
      <c r="I2" s="238"/>
      <c r="J2" s="81" t="s">
        <v>225</v>
      </c>
      <c r="K2" s="239">
        <v>30125690957.150002</v>
      </c>
      <c r="L2" s="239">
        <v>30125690957.150002</v>
      </c>
      <c r="M2" s="81" t="s">
        <v>226</v>
      </c>
    </row>
    <row r="3" spans="1:13">
      <c r="A3" s="81" t="s">
        <v>220</v>
      </c>
      <c r="B3" s="81" t="s">
        <v>221</v>
      </c>
      <c r="C3" s="81" t="s">
        <v>222</v>
      </c>
      <c r="D3" s="81" t="s">
        <v>223</v>
      </c>
      <c r="E3" s="81" t="s">
        <v>224</v>
      </c>
      <c r="F3" s="234">
        <v>10101</v>
      </c>
      <c r="G3" s="234" t="s">
        <v>228</v>
      </c>
      <c r="H3" s="237">
        <v>707575</v>
      </c>
      <c r="I3" s="238"/>
      <c r="J3" s="81" t="s">
        <v>225</v>
      </c>
      <c r="K3" s="239">
        <v>30125690957.150002</v>
      </c>
      <c r="L3" s="239">
        <v>30125690957.150002</v>
      </c>
      <c r="M3" s="81" t="s">
        <v>226</v>
      </c>
    </row>
    <row r="4" spans="1:13">
      <c r="A4" s="81" t="s">
        <v>220</v>
      </c>
      <c r="B4" s="81" t="s">
        <v>221</v>
      </c>
      <c r="C4" s="81" t="s">
        <v>222</v>
      </c>
      <c r="D4" s="81" t="s">
        <v>223</v>
      </c>
      <c r="E4" s="81" t="s">
        <v>224</v>
      </c>
      <c r="F4" s="234">
        <v>1010101</v>
      </c>
      <c r="G4" s="234" t="s">
        <v>228</v>
      </c>
      <c r="H4" s="237">
        <v>707575</v>
      </c>
      <c r="I4" s="238"/>
      <c r="J4" s="81" t="s">
        <v>225</v>
      </c>
      <c r="K4" s="239">
        <v>30125690957.150002</v>
      </c>
      <c r="L4" s="239">
        <v>30125690957.150002</v>
      </c>
      <c r="M4" s="81" t="s">
        <v>226</v>
      </c>
    </row>
    <row r="5" spans="1:13">
      <c r="A5" s="81" t="s">
        <v>220</v>
      </c>
      <c r="B5" s="81" t="s">
        <v>221</v>
      </c>
      <c r="C5" s="81" t="s">
        <v>222</v>
      </c>
      <c r="D5" s="81" t="s">
        <v>223</v>
      </c>
      <c r="E5" s="81" t="s">
        <v>224</v>
      </c>
      <c r="F5" s="234">
        <v>101010101</v>
      </c>
      <c r="G5" s="234" t="s">
        <v>228</v>
      </c>
      <c r="H5" s="237">
        <v>707575</v>
      </c>
      <c r="I5" s="238"/>
      <c r="J5" s="81" t="s">
        <v>225</v>
      </c>
      <c r="K5" s="239">
        <v>30125690957.150002</v>
      </c>
      <c r="L5" s="239">
        <v>30125690957.150002</v>
      </c>
      <c r="M5" s="81" t="s">
        <v>226</v>
      </c>
    </row>
    <row r="6" spans="1:13">
      <c r="A6" s="81" t="s">
        <v>220</v>
      </c>
      <c r="B6" s="81" t="s">
        <v>221</v>
      </c>
      <c r="C6" s="81" t="s">
        <v>222</v>
      </c>
      <c r="D6" s="81" t="s">
        <v>223</v>
      </c>
      <c r="E6" s="81" t="s">
        <v>224</v>
      </c>
      <c r="F6" s="234">
        <v>10101010101</v>
      </c>
      <c r="G6" s="234" t="s">
        <v>229</v>
      </c>
      <c r="H6" s="237">
        <v>707575</v>
      </c>
      <c r="I6" s="238"/>
      <c r="J6" s="81" t="s">
        <v>225</v>
      </c>
      <c r="K6" s="239">
        <v>30125690957.150002</v>
      </c>
      <c r="L6" s="239">
        <v>30125690957.150002</v>
      </c>
      <c r="M6" s="81" t="s">
        <v>226</v>
      </c>
    </row>
    <row r="7" spans="1:13">
      <c r="A7" s="81" t="s">
        <v>220</v>
      </c>
      <c r="B7" s="81" t="s">
        <v>221</v>
      </c>
      <c r="C7" s="81" t="s">
        <v>222</v>
      </c>
      <c r="D7" s="81" t="s">
        <v>223</v>
      </c>
      <c r="E7" s="81" t="s">
        <v>224</v>
      </c>
      <c r="F7" s="234">
        <v>1010101010107</v>
      </c>
      <c r="G7" s="234" t="s">
        <v>230</v>
      </c>
      <c r="H7" s="238"/>
      <c r="I7" s="237">
        <v>99000</v>
      </c>
      <c r="J7" s="81" t="s">
        <v>225</v>
      </c>
      <c r="K7" s="239">
        <v>30125690957.150002</v>
      </c>
      <c r="L7" s="239">
        <v>30125690957.150002</v>
      </c>
      <c r="M7" s="81" t="s">
        <v>226</v>
      </c>
    </row>
    <row r="8" spans="1:13">
      <c r="A8" s="81" t="s">
        <v>220</v>
      </c>
      <c r="B8" s="81" t="s">
        <v>221</v>
      </c>
      <c r="C8" s="81" t="s">
        <v>222</v>
      </c>
      <c r="D8" s="81" t="s">
        <v>223</v>
      </c>
      <c r="E8" s="81" t="s">
        <v>224</v>
      </c>
      <c r="F8" s="234">
        <v>1010101010110</v>
      </c>
      <c r="G8" s="234" t="s">
        <v>231</v>
      </c>
      <c r="H8" s="237">
        <v>806575</v>
      </c>
      <c r="I8" s="238"/>
      <c r="J8" s="81" t="s">
        <v>225</v>
      </c>
      <c r="K8" s="239">
        <v>30125690957.150002</v>
      </c>
      <c r="L8" s="239">
        <v>30125690957.150002</v>
      </c>
      <c r="M8" s="81" t="s">
        <v>226</v>
      </c>
    </row>
    <row r="9" spans="1:13">
      <c r="A9" s="81" t="s">
        <v>220</v>
      </c>
      <c r="B9" s="81" t="s">
        <v>221</v>
      </c>
      <c r="C9" s="81" t="s">
        <v>222</v>
      </c>
      <c r="D9" s="81" t="s">
        <v>223</v>
      </c>
      <c r="E9" s="81" t="s">
        <v>224</v>
      </c>
      <c r="F9" s="234">
        <v>102</v>
      </c>
      <c r="G9" s="234" t="s">
        <v>232</v>
      </c>
      <c r="H9" s="237">
        <v>25802138550.32</v>
      </c>
      <c r="I9" s="238"/>
      <c r="J9" s="81" t="s">
        <v>225</v>
      </c>
      <c r="K9" s="239">
        <v>30125690957.150002</v>
      </c>
      <c r="L9" s="239">
        <v>30125690957.150002</v>
      </c>
      <c r="M9" s="81" t="s">
        <v>226</v>
      </c>
    </row>
    <row r="10" spans="1:13">
      <c r="A10" s="81" t="s">
        <v>220</v>
      </c>
      <c r="B10" s="81" t="s">
        <v>221</v>
      </c>
      <c r="C10" s="81" t="s">
        <v>222</v>
      </c>
      <c r="D10" s="81" t="s">
        <v>223</v>
      </c>
      <c r="E10" s="81" t="s">
        <v>224</v>
      </c>
      <c r="F10" s="234">
        <v>10201</v>
      </c>
      <c r="G10" s="234" t="s">
        <v>233</v>
      </c>
      <c r="H10" s="240">
        <v>18886073518.709999</v>
      </c>
      <c r="I10" s="238"/>
      <c r="J10" s="81" t="s">
        <v>225</v>
      </c>
      <c r="K10" s="239">
        <v>30125690957.150002</v>
      </c>
      <c r="L10" s="239">
        <v>30125690957.150002</v>
      </c>
      <c r="M10" s="81" t="s">
        <v>226</v>
      </c>
    </row>
    <row r="11" spans="1:13">
      <c r="A11" s="81" t="s">
        <v>220</v>
      </c>
      <c r="B11" s="81" t="s">
        <v>221</v>
      </c>
      <c r="C11" s="81" t="s">
        <v>222</v>
      </c>
      <c r="D11" s="81" t="s">
        <v>223</v>
      </c>
      <c r="E11" s="81" t="s">
        <v>224</v>
      </c>
      <c r="F11" s="234">
        <v>1020101</v>
      </c>
      <c r="G11" s="234" t="s">
        <v>234</v>
      </c>
      <c r="H11" s="237">
        <v>18886073518.709999</v>
      </c>
      <c r="I11" s="238"/>
      <c r="J11" s="81" t="s">
        <v>225</v>
      </c>
      <c r="K11" s="239">
        <v>30125690957.150002</v>
      </c>
      <c r="L11" s="239">
        <v>30125690957.150002</v>
      </c>
      <c r="M11" s="81" t="s">
        <v>226</v>
      </c>
    </row>
    <row r="12" spans="1:13">
      <c r="A12" s="81" t="s">
        <v>220</v>
      </c>
      <c r="B12" s="81" t="s">
        <v>221</v>
      </c>
      <c r="C12" s="81" t="s">
        <v>222</v>
      </c>
      <c r="D12" s="81" t="s">
        <v>223</v>
      </c>
      <c r="E12" s="81" t="s">
        <v>224</v>
      </c>
      <c r="F12" s="234">
        <v>102010102</v>
      </c>
      <c r="G12" s="234" t="s">
        <v>235</v>
      </c>
      <c r="H12" s="237">
        <v>18886073518.709999</v>
      </c>
      <c r="I12" s="238"/>
      <c r="J12" s="81" t="s">
        <v>225</v>
      </c>
      <c r="K12" s="239">
        <v>30125690957.150002</v>
      </c>
      <c r="L12" s="239">
        <v>30125690957.150002</v>
      </c>
      <c r="M12" s="81" t="s">
        <v>226</v>
      </c>
    </row>
    <row r="13" spans="1:13">
      <c r="A13" s="81" t="s">
        <v>220</v>
      </c>
      <c r="B13" s="81" t="s">
        <v>221</v>
      </c>
      <c r="C13" s="81" t="s">
        <v>222</v>
      </c>
      <c r="D13" s="81" t="s">
        <v>223</v>
      </c>
      <c r="E13" s="81" t="s">
        <v>224</v>
      </c>
      <c r="F13" s="234">
        <v>10201010201</v>
      </c>
      <c r="G13" s="234" t="s">
        <v>236</v>
      </c>
      <c r="H13" s="237">
        <v>18886073518.709999</v>
      </c>
      <c r="I13" s="238"/>
      <c r="J13" s="81" t="s">
        <v>225</v>
      </c>
      <c r="K13" s="239">
        <v>30125690957.150002</v>
      </c>
      <c r="L13" s="239">
        <v>30125690957.150002</v>
      </c>
      <c r="M13" s="81" t="s">
        <v>226</v>
      </c>
    </row>
    <row r="14" spans="1:13">
      <c r="A14" s="81" t="s">
        <v>220</v>
      </c>
      <c r="B14" s="81" t="s">
        <v>221</v>
      </c>
      <c r="C14" s="81" t="s">
        <v>222</v>
      </c>
      <c r="D14" s="81" t="s">
        <v>223</v>
      </c>
      <c r="E14" s="81" t="s">
        <v>224</v>
      </c>
      <c r="F14" s="234">
        <v>1020101020101</v>
      </c>
      <c r="G14" s="234" t="s">
        <v>237</v>
      </c>
      <c r="H14" s="237">
        <v>10753268270.549999</v>
      </c>
      <c r="I14" s="238"/>
      <c r="J14" s="81" t="s">
        <v>225</v>
      </c>
      <c r="K14" s="239">
        <v>30125690957.150002</v>
      </c>
      <c r="L14" s="239">
        <v>30125690957.150002</v>
      </c>
      <c r="M14" s="81" t="s">
        <v>226</v>
      </c>
    </row>
    <row r="15" spans="1:13">
      <c r="A15" s="81" t="s">
        <v>220</v>
      </c>
      <c r="B15" s="81" t="s">
        <v>221</v>
      </c>
      <c r="C15" s="81" t="s">
        <v>222</v>
      </c>
      <c r="D15" s="81" t="s">
        <v>223</v>
      </c>
      <c r="E15" s="81" t="s">
        <v>224</v>
      </c>
      <c r="F15" s="234">
        <v>1020101020102</v>
      </c>
      <c r="G15" s="234" t="s">
        <v>238</v>
      </c>
      <c r="H15" s="237">
        <v>8132805248.1599998</v>
      </c>
      <c r="I15" s="238"/>
      <c r="J15" s="81" t="s">
        <v>225</v>
      </c>
      <c r="K15" s="239">
        <v>30125690957.150002</v>
      </c>
      <c r="L15" s="239">
        <v>30125690957.150002</v>
      </c>
      <c r="M15" s="81" t="s">
        <v>226</v>
      </c>
    </row>
    <row r="16" spans="1:13">
      <c r="A16" s="81" t="s">
        <v>220</v>
      </c>
      <c r="B16" s="81" t="s">
        <v>221</v>
      </c>
      <c r="C16" s="81" t="s">
        <v>222</v>
      </c>
      <c r="D16" s="81" t="s">
        <v>223</v>
      </c>
      <c r="E16" s="81" t="s">
        <v>224</v>
      </c>
      <c r="F16" s="234">
        <v>10202</v>
      </c>
      <c r="G16" s="234" t="s">
        <v>239</v>
      </c>
      <c r="H16" s="240">
        <v>6735898773.79</v>
      </c>
      <c r="I16" s="238"/>
      <c r="J16" s="81" t="s">
        <v>225</v>
      </c>
      <c r="K16" s="239">
        <v>30125690957.150002</v>
      </c>
      <c r="L16" s="239">
        <v>30125690957.150002</v>
      </c>
      <c r="M16" s="81" t="s">
        <v>226</v>
      </c>
    </row>
    <row r="17" spans="1:13">
      <c r="A17" s="81" t="s">
        <v>220</v>
      </c>
      <c r="B17" s="81" t="s">
        <v>221</v>
      </c>
      <c r="C17" s="81" t="s">
        <v>222</v>
      </c>
      <c r="D17" s="81" t="s">
        <v>223</v>
      </c>
      <c r="E17" s="81" t="s">
        <v>224</v>
      </c>
      <c r="F17" s="234">
        <v>1020201</v>
      </c>
      <c r="G17" s="234" t="s">
        <v>240</v>
      </c>
      <c r="H17" s="237">
        <v>6735898773.79</v>
      </c>
      <c r="I17" s="238"/>
      <c r="J17" s="81" t="s">
        <v>225</v>
      </c>
      <c r="K17" s="239">
        <v>30125690957.150002</v>
      </c>
      <c r="L17" s="239">
        <v>30125690957.150002</v>
      </c>
      <c r="M17" s="81" t="s">
        <v>226</v>
      </c>
    </row>
    <row r="18" spans="1:13">
      <c r="A18" s="81" t="s">
        <v>220</v>
      </c>
      <c r="B18" s="81" t="s">
        <v>221</v>
      </c>
      <c r="C18" s="81" t="s">
        <v>222</v>
      </c>
      <c r="D18" s="81" t="s">
        <v>223</v>
      </c>
      <c r="E18" s="81" t="s">
        <v>224</v>
      </c>
      <c r="F18" s="234">
        <v>102020101</v>
      </c>
      <c r="G18" s="234" t="s">
        <v>240</v>
      </c>
      <c r="H18" s="237">
        <v>6735898773.79</v>
      </c>
      <c r="I18" s="238"/>
      <c r="J18" s="81" t="s">
        <v>225</v>
      </c>
      <c r="K18" s="239">
        <v>30125690957.150002</v>
      </c>
      <c r="L18" s="239">
        <v>30125690957.150002</v>
      </c>
      <c r="M18" s="81" t="s">
        <v>226</v>
      </c>
    </row>
    <row r="19" spans="1:13">
      <c r="A19" s="81" t="s">
        <v>220</v>
      </c>
      <c r="B19" s="81" t="s">
        <v>221</v>
      </c>
      <c r="C19" s="81" t="s">
        <v>222</v>
      </c>
      <c r="D19" s="81" t="s">
        <v>223</v>
      </c>
      <c r="E19" s="81" t="s">
        <v>224</v>
      </c>
      <c r="F19" s="234">
        <v>10202010101</v>
      </c>
      <c r="G19" s="234" t="s">
        <v>240</v>
      </c>
      <c r="H19" s="237">
        <v>6735898773.79</v>
      </c>
      <c r="I19" s="238"/>
      <c r="J19" s="81" t="s">
        <v>225</v>
      </c>
      <c r="K19" s="239">
        <v>30125690957.150002</v>
      </c>
      <c r="L19" s="239">
        <v>30125690957.150002</v>
      </c>
      <c r="M19" s="81" t="s">
        <v>226</v>
      </c>
    </row>
    <row r="20" spans="1:13">
      <c r="A20" s="81" t="s">
        <v>220</v>
      </c>
      <c r="B20" s="81" t="s">
        <v>221</v>
      </c>
      <c r="C20" s="81" t="s">
        <v>222</v>
      </c>
      <c r="D20" s="81" t="s">
        <v>223</v>
      </c>
      <c r="E20" s="81" t="s">
        <v>224</v>
      </c>
      <c r="F20" s="234">
        <v>1020201010136</v>
      </c>
      <c r="G20" s="234" t="s">
        <v>241</v>
      </c>
      <c r="H20" s="237">
        <v>787757274.33000004</v>
      </c>
      <c r="I20" s="238"/>
      <c r="J20" s="81" t="s">
        <v>225</v>
      </c>
      <c r="K20" s="239">
        <v>30125690957.150002</v>
      </c>
      <c r="L20" s="239">
        <v>30125690957.150002</v>
      </c>
      <c r="M20" s="81" t="s">
        <v>226</v>
      </c>
    </row>
    <row r="21" spans="1:13">
      <c r="A21" s="81" t="s">
        <v>220</v>
      </c>
      <c r="B21" s="81" t="s">
        <v>221</v>
      </c>
      <c r="C21" s="81" t="s">
        <v>222</v>
      </c>
      <c r="D21" s="81" t="s">
        <v>223</v>
      </c>
      <c r="E21" s="81" t="s">
        <v>224</v>
      </c>
      <c r="F21" s="234">
        <v>1020201010137</v>
      </c>
      <c r="G21" s="234" t="s">
        <v>242</v>
      </c>
      <c r="H21" s="237">
        <v>1413641873.9400001</v>
      </c>
      <c r="I21" s="237"/>
      <c r="J21" s="81" t="s">
        <v>225</v>
      </c>
      <c r="K21" s="239">
        <v>30125690957.150002</v>
      </c>
      <c r="L21" s="239">
        <v>30125690957.150002</v>
      </c>
      <c r="M21" s="81" t="s">
        <v>226</v>
      </c>
    </row>
    <row r="22" spans="1:13">
      <c r="A22" s="81" t="s">
        <v>220</v>
      </c>
      <c r="B22" s="81" t="s">
        <v>221</v>
      </c>
      <c r="C22" s="81" t="s">
        <v>222</v>
      </c>
      <c r="D22" s="81" t="s">
        <v>223</v>
      </c>
      <c r="E22" s="81" t="s">
        <v>224</v>
      </c>
      <c r="F22" s="234">
        <v>1020201010138</v>
      </c>
      <c r="G22" s="234" t="s">
        <v>243</v>
      </c>
      <c r="H22" s="237">
        <v>1309490555.05</v>
      </c>
      <c r="I22" s="238"/>
      <c r="J22" s="81" t="s">
        <v>225</v>
      </c>
      <c r="K22" s="239">
        <v>30125690957.150002</v>
      </c>
      <c r="L22" s="239">
        <v>30125690957.150002</v>
      </c>
      <c r="M22" s="81" t="s">
        <v>226</v>
      </c>
    </row>
    <row r="23" spans="1:13">
      <c r="A23" s="81" t="s">
        <v>220</v>
      </c>
      <c r="B23" s="81" t="s">
        <v>221</v>
      </c>
      <c r="C23" s="81" t="s">
        <v>222</v>
      </c>
      <c r="D23" s="81" t="s">
        <v>223</v>
      </c>
      <c r="E23" s="81" t="s">
        <v>224</v>
      </c>
      <c r="F23" s="234">
        <v>1020201010139</v>
      </c>
      <c r="G23" s="234" t="s">
        <v>244</v>
      </c>
      <c r="H23" s="238"/>
      <c r="I23" s="237">
        <v>49994519.229999997</v>
      </c>
      <c r="J23" s="81" t="s">
        <v>225</v>
      </c>
      <c r="K23" s="239">
        <v>30125690957.150002</v>
      </c>
      <c r="L23" s="239">
        <v>30125690957.150002</v>
      </c>
      <c r="M23" s="81" t="s">
        <v>226</v>
      </c>
    </row>
    <row r="24" spans="1:13">
      <c r="A24" s="81" t="s">
        <v>220</v>
      </c>
      <c r="B24" s="81" t="s">
        <v>221</v>
      </c>
      <c r="C24" s="81" t="s">
        <v>222</v>
      </c>
      <c r="D24" s="81" t="s">
        <v>223</v>
      </c>
      <c r="E24" s="81" t="s">
        <v>224</v>
      </c>
      <c r="F24" s="234">
        <v>1020201010140</v>
      </c>
      <c r="G24" s="234" t="s">
        <v>245</v>
      </c>
      <c r="H24" s="237">
        <v>2267972238.6999998</v>
      </c>
      <c r="I24" s="238"/>
      <c r="J24" s="81" t="s">
        <v>225</v>
      </c>
      <c r="K24" s="239">
        <v>30125690957.150002</v>
      </c>
      <c r="L24" s="239">
        <v>30125690957.150002</v>
      </c>
      <c r="M24" s="81" t="s">
        <v>226</v>
      </c>
    </row>
    <row r="25" spans="1:13">
      <c r="A25" s="81" t="s">
        <v>220</v>
      </c>
      <c r="B25" s="81" t="s">
        <v>221</v>
      </c>
      <c r="C25" s="81" t="s">
        <v>222</v>
      </c>
      <c r="D25" s="81" t="s">
        <v>223</v>
      </c>
      <c r="E25" s="81" t="s">
        <v>224</v>
      </c>
      <c r="F25" s="234">
        <v>1020201010152</v>
      </c>
      <c r="G25" s="234" t="s">
        <v>246</v>
      </c>
      <c r="H25" s="237">
        <v>807031351</v>
      </c>
      <c r="I25" s="238"/>
      <c r="J25" s="81" t="s">
        <v>225</v>
      </c>
      <c r="K25" s="239">
        <v>30125690957.150002</v>
      </c>
      <c r="L25" s="239">
        <v>30125690957.150002</v>
      </c>
      <c r="M25" s="81" t="s">
        <v>226</v>
      </c>
    </row>
    <row r="26" spans="1:13">
      <c r="A26" s="81" t="s">
        <v>220</v>
      </c>
      <c r="B26" s="81" t="s">
        <v>221</v>
      </c>
      <c r="C26" s="81" t="s">
        <v>222</v>
      </c>
      <c r="D26" s="81" t="s">
        <v>223</v>
      </c>
      <c r="E26" s="81" t="s">
        <v>224</v>
      </c>
      <c r="F26" s="234">
        <v>1020201010154</v>
      </c>
      <c r="G26" s="234" t="s">
        <v>247</v>
      </c>
      <c r="H26" s="237">
        <v>200000000</v>
      </c>
      <c r="I26" s="238"/>
      <c r="J26" s="81" t="s">
        <v>225</v>
      </c>
      <c r="K26" s="239">
        <v>30125690957.150002</v>
      </c>
      <c r="L26" s="239">
        <v>30125690957.150002</v>
      </c>
      <c r="M26" s="81" t="s">
        <v>226</v>
      </c>
    </row>
    <row r="27" spans="1:13">
      <c r="A27" s="81" t="s">
        <v>220</v>
      </c>
      <c r="B27" s="81" t="s">
        <v>221</v>
      </c>
      <c r="C27" s="81" t="s">
        <v>222</v>
      </c>
      <c r="D27" s="81" t="s">
        <v>223</v>
      </c>
      <c r="E27" s="81" t="s">
        <v>224</v>
      </c>
      <c r="F27" s="234">
        <v>10203</v>
      </c>
      <c r="G27" s="234" t="s">
        <v>248</v>
      </c>
      <c r="H27" s="238"/>
      <c r="I27" s="240">
        <v>58733904.869999997</v>
      </c>
      <c r="J27" s="81" t="s">
        <v>225</v>
      </c>
      <c r="K27" s="239">
        <v>30125690957.150002</v>
      </c>
      <c r="L27" s="239">
        <v>30125690957.150002</v>
      </c>
      <c r="M27" s="81" t="s">
        <v>226</v>
      </c>
    </row>
    <row r="28" spans="1:13">
      <c r="A28" s="81" t="s">
        <v>220</v>
      </c>
      <c r="B28" s="81" t="s">
        <v>221</v>
      </c>
      <c r="C28" s="81" t="s">
        <v>222</v>
      </c>
      <c r="D28" s="81" t="s">
        <v>223</v>
      </c>
      <c r="E28" s="81" t="s">
        <v>224</v>
      </c>
      <c r="F28" s="234">
        <v>1020306</v>
      </c>
      <c r="G28" s="234" t="s">
        <v>0</v>
      </c>
      <c r="H28" s="238"/>
      <c r="I28" s="237">
        <v>58733904.869999997</v>
      </c>
      <c r="J28" s="81" t="s">
        <v>225</v>
      </c>
      <c r="K28" s="239">
        <v>30125690957.150002</v>
      </c>
      <c r="L28" s="239">
        <v>30125690957.150002</v>
      </c>
      <c r="M28" s="81" t="s">
        <v>226</v>
      </c>
    </row>
    <row r="29" spans="1:13">
      <c r="A29" s="81" t="s">
        <v>220</v>
      </c>
      <c r="B29" s="81" t="s">
        <v>221</v>
      </c>
      <c r="C29" s="81" t="s">
        <v>222</v>
      </c>
      <c r="D29" s="81" t="s">
        <v>223</v>
      </c>
      <c r="E29" s="81" t="s">
        <v>224</v>
      </c>
      <c r="F29" s="234">
        <v>102030601</v>
      </c>
      <c r="G29" s="234" t="s">
        <v>0</v>
      </c>
      <c r="H29" s="238"/>
      <c r="I29" s="237">
        <v>58733904.869999997</v>
      </c>
      <c r="J29" s="81" t="s">
        <v>225</v>
      </c>
      <c r="K29" s="239">
        <v>30125690957.150002</v>
      </c>
      <c r="L29" s="239">
        <v>30125690957.150002</v>
      </c>
      <c r="M29" s="81" t="s">
        <v>226</v>
      </c>
    </row>
    <row r="30" spans="1:13">
      <c r="A30" s="81" t="s">
        <v>220</v>
      </c>
      <c r="B30" s="81" t="s">
        <v>221</v>
      </c>
      <c r="C30" s="81" t="s">
        <v>222</v>
      </c>
      <c r="D30" s="81" t="s">
        <v>223</v>
      </c>
      <c r="E30" s="81" t="s">
        <v>224</v>
      </c>
      <c r="F30" s="234">
        <v>10203060101</v>
      </c>
      <c r="G30" s="234" t="s">
        <v>0</v>
      </c>
      <c r="H30" s="238"/>
      <c r="I30" s="237">
        <v>58733904.869999997</v>
      </c>
      <c r="J30" s="81" t="s">
        <v>225</v>
      </c>
      <c r="K30" s="239">
        <v>30125690957.150002</v>
      </c>
      <c r="L30" s="239">
        <v>30125690957.150002</v>
      </c>
      <c r="M30" s="81" t="s">
        <v>226</v>
      </c>
    </row>
    <row r="31" spans="1:13">
      <c r="A31" s="81" t="s">
        <v>220</v>
      </c>
      <c r="B31" s="81" t="s">
        <v>221</v>
      </c>
      <c r="C31" s="81" t="s">
        <v>222</v>
      </c>
      <c r="D31" s="81" t="s">
        <v>223</v>
      </c>
      <c r="E31" s="81" t="s">
        <v>224</v>
      </c>
      <c r="F31" s="234">
        <v>1020306010101</v>
      </c>
      <c r="G31" s="234" t="s">
        <v>0</v>
      </c>
      <c r="H31" s="238"/>
      <c r="I31" s="237">
        <v>58733904.869999997</v>
      </c>
      <c r="J31" s="81" t="s">
        <v>225</v>
      </c>
      <c r="K31" s="239">
        <v>30125690957.150002</v>
      </c>
      <c r="L31" s="239">
        <v>30125690957.150002</v>
      </c>
      <c r="M31" s="81" t="s">
        <v>226</v>
      </c>
    </row>
    <row r="32" spans="1:13">
      <c r="A32" s="81" t="s">
        <v>220</v>
      </c>
      <c r="B32" s="81" t="s">
        <v>221</v>
      </c>
      <c r="C32" s="81" t="s">
        <v>222</v>
      </c>
      <c r="D32" s="81" t="s">
        <v>223</v>
      </c>
      <c r="E32" s="81" t="s">
        <v>224</v>
      </c>
      <c r="F32" s="234">
        <v>10204</v>
      </c>
      <c r="G32" s="234" t="s">
        <v>1</v>
      </c>
      <c r="H32" s="240">
        <v>63333530.689999998</v>
      </c>
      <c r="I32" s="238"/>
      <c r="J32" s="81" t="s">
        <v>225</v>
      </c>
      <c r="K32" s="239">
        <v>30125690957.150002</v>
      </c>
      <c r="L32" s="239">
        <v>30125690957.150002</v>
      </c>
      <c r="M32" s="81" t="s">
        <v>226</v>
      </c>
    </row>
    <row r="33" spans="1:13">
      <c r="A33" s="81" t="s">
        <v>220</v>
      </c>
      <c r="B33" s="81" t="s">
        <v>221</v>
      </c>
      <c r="C33" s="81" t="s">
        <v>222</v>
      </c>
      <c r="D33" s="81" t="s">
        <v>223</v>
      </c>
      <c r="E33" s="81" t="s">
        <v>224</v>
      </c>
      <c r="F33" s="234">
        <v>1020402</v>
      </c>
      <c r="G33" s="234" t="s">
        <v>2</v>
      </c>
      <c r="H33" s="237">
        <v>63333530.689999998</v>
      </c>
      <c r="I33" s="238"/>
      <c r="J33" s="81" t="s">
        <v>225</v>
      </c>
      <c r="K33" s="239">
        <v>30125690957.150002</v>
      </c>
      <c r="L33" s="239">
        <v>30125690957.150002</v>
      </c>
      <c r="M33" s="81" t="s">
        <v>226</v>
      </c>
    </row>
    <row r="34" spans="1:13">
      <c r="A34" s="81" t="s">
        <v>220</v>
      </c>
      <c r="B34" s="81" t="s">
        <v>221</v>
      </c>
      <c r="C34" s="81" t="s">
        <v>222</v>
      </c>
      <c r="D34" s="81" t="s">
        <v>223</v>
      </c>
      <c r="E34" s="81" t="s">
        <v>224</v>
      </c>
      <c r="F34" s="234">
        <v>102040201</v>
      </c>
      <c r="G34" s="234" t="s">
        <v>2</v>
      </c>
      <c r="H34" s="237">
        <v>63333530.689999998</v>
      </c>
      <c r="I34" s="238"/>
      <c r="J34" s="81" t="s">
        <v>225</v>
      </c>
      <c r="K34" s="239">
        <v>30125690957.150002</v>
      </c>
      <c r="L34" s="239">
        <v>30125690957.150002</v>
      </c>
      <c r="M34" s="81" t="s">
        <v>226</v>
      </c>
    </row>
    <row r="35" spans="1:13">
      <c r="A35" s="81" t="s">
        <v>220</v>
      </c>
      <c r="B35" s="81" t="s">
        <v>221</v>
      </c>
      <c r="C35" s="81" t="s">
        <v>222</v>
      </c>
      <c r="D35" s="81" t="s">
        <v>223</v>
      </c>
      <c r="E35" s="81" t="s">
        <v>224</v>
      </c>
      <c r="F35" s="234">
        <v>10204020101</v>
      </c>
      <c r="G35" s="234" t="s">
        <v>2</v>
      </c>
      <c r="H35" s="237">
        <v>63333530.689999998</v>
      </c>
      <c r="I35" s="238"/>
      <c r="J35" s="81" t="s">
        <v>225</v>
      </c>
      <c r="K35" s="239">
        <v>30125690957.150002</v>
      </c>
      <c r="L35" s="239">
        <v>30125690957.150002</v>
      </c>
      <c r="M35" s="81" t="s">
        <v>226</v>
      </c>
    </row>
    <row r="36" spans="1:13">
      <c r="A36" s="81" t="s">
        <v>220</v>
      </c>
      <c r="B36" s="81" t="s">
        <v>221</v>
      </c>
      <c r="C36" s="81" t="s">
        <v>222</v>
      </c>
      <c r="D36" s="81" t="s">
        <v>223</v>
      </c>
      <c r="E36" s="81" t="s">
        <v>224</v>
      </c>
      <c r="F36" s="234">
        <v>1020402010136</v>
      </c>
      <c r="G36" s="234" t="s">
        <v>241</v>
      </c>
      <c r="H36" s="237">
        <v>29432243.16</v>
      </c>
      <c r="I36" s="238"/>
      <c r="J36" s="81" t="s">
        <v>225</v>
      </c>
      <c r="K36" s="239">
        <v>30125690957.150002</v>
      </c>
      <c r="L36" s="239">
        <v>30125690957.150002</v>
      </c>
      <c r="M36" s="81" t="s">
        <v>226</v>
      </c>
    </row>
    <row r="37" spans="1:13">
      <c r="A37" s="81" t="s">
        <v>220</v>
      </c>
      <c r="B37" s="81" t="s">
        <v>221</v>
      </c>
      <c r="C37" s="81" t="s">
        <v>222</v>
      </c>
      <c r="D37" s="81" t="s">
        <v>223</v>
      </c>
      <c r="E37" s="81" t="s">
        <v>224</v>
      </c>
      <c r="F37" s="234">
        <v>1020402010137</v>
      </c>
      <c r="G37" s="234" t="s">
        <v>3</v>
      </c>
      <c r="H37" s="237">
        <v>12779954.060000001</v>
      </c>
      <c r="I37" s="238"/>
      <c r="J37" s="81" t="s">
        <v>225</v>
      </c>
      <c r="K37" s="239">
        <v>30125690957.150002</v>
      </c>
      <c r="L37" s="239">
        <v>30125690957.150002</v>
      </c>
      <c r="M37" s="81" t="s">
        <v>226</v>
      </c>
    </row>
    <row r="38" spans="1:13">
      <c r="A38" s="81" t="s">
        <v>220</v>
      </c>
      <c r="B38" s="81" t="s">
        <v>221</v>
      </c>
      <c r="C38" s="81" t="s">
        <v>222</v>
      </c>
      <c r="D38" s="81" t="s">
        <v>223</v>
      </c>
      <c r="E38" s="81" t="s">
        <v>224</v>
      </c>
      <c r="F38" s="234">
        <v>1020402010138</v>
      </c>
      <c r="G38" s="234" t="s">
        <v>243</v>
      </c>
      <c r="H38" s="237">
        <v>13150188.210000001</v>
      </c>
      <c r="I38" s="238"/>
      <c r="J38" s="81" t="s">
        <v>225</v>
      </c>
      <c r="K38" s="239">
        <v>30125690957.150002</v>
      </c>
      <c r="L38" s="239">
        <v>30125690957.150002</v>
      </c>
      <c r="M38" s="81" t="s">
        <v>226</v>
      </c>
    </row>
    <row r="39" spans="1:13">
      <c r="A39" s="81" t="s">
        <v>220</v>
      </c>
      <c r="B39" s="81" t="s">
        <v>221</v>
      </c>
      <c r="C39" s="81" t="s">
        <v>222</v>
      </c>
      <c r="D39" s="81" t="s">
        <v>223</v>
      </c>
      <c r="E39" s="81" t="s">
        <v>224</v>
      </c>
      <c r="F39" s="234">
        <v>1020402010152</v>
      </c>
      <c r="G39" s="234" t="s">
        <v>246</v>
      </c>
      <c r="H39" s="237">
        <v>7462583.2599999998</v>
      </c>
      <c r="I39" s="238"/>
      <c r="J39" s="81" t="s">
        <v>225</v>
      </c>
      <c r="K39" s="239">
        <v>30125690957.150002</v>
      </c>
      <c r="L39" s="239">
        <v>30125690957.150002</v>
      </c>
      <c r="M39" s="81" t="s">
        <v>226</v>
      </c>
    </row>
    <row r="40" spans="1:13">
      <c r="A40" s="81" t="s">
        <v>220</v>
      </c>
      <c r="B40" s="81" t="s">
        <v>221</v>
      </c>
      <c r="C40" s="81" t="s">
        <v>222</v>
      </c>
      <c r="D40" s="81" t="s">
        <v>223</v>
      </c>
      <c r="E40" s="81" t="s">
        <v>224</v>
      </c>
      <c r="F40" s="234">
        <v>1020402010154</v>
      </c>
      <c r="G40" s="234" t="s">
        <v>247</v>
      </c>
      <c r="H40" s="237">
        <v>508562</v>
      </c>
      <c r="I40" s="238"/>
      <c r="J40" s="81" t="s">
        <v>225</v>
      </c>
      <c r="K40" s="239">
        <v>30125690957.150002</v>
      </c>
      <c r="L40" s="239">
        <v>30125690957.150002</v>
      </c>
      <c r="M40" s="81" t="s">
        <v>226</v>
      </c>
    </row>
    <row r="41" spans="1:13">
      <c r="A41" s="81" t="s">
        <v>220</v>
      </c>
      <c r="B41" s="81" t="s">
        <v>221</v>
      </c>
      <c r="C41" s="81" t="s">
        <v>222</v>
      </c>
      <c r="D41" s="81" t="s">
        <v>223</v>
      </c>
      <c r="E41" s="81" t="s">
        <v>224</v>
      </c>
      <c r="F41" s="234">
        <v>10205</v>
      </c>
      <c r="G41" s="234" t="s">
        <v>4</v>
      </c>
      <c r="H41" s="240">
        <v>175566632</v>
      </c>
      <c r="I41" s="238"/>
      <c r="J41" s="81" t="s">
        <v>225</v>
      </c>
      <c r="K41" s="239">
        <v>30125690957.150002</v>
      </c>
      <c r="L41" s="239">
        <v>30125690957.150002</v>
      </c>
      <c r="M41" s="81" t="s">
        <v>226</v>
      </c>
    </row>
    <row r="42" spans="1:13">
      <c r="A42" s="81" t="s">
        <v>220</v>
      </c>
      <c r="B42" s="81" t="s">
        <v>221</v>
      </c>
      <c r="C42" s="81" t="s">
        <v>222</v>
      </c>
      <c r="D42" s="81" t="s">
        <v>223</v>
      </c>
      <c r="E42" s="81" t="s">
        <v>224</v>
      </c>
      <c r="F42" s="234">
        <v>1020502</v>
      </c>
      <c r="G42" s="234" t="s">
        <v>5</v>
      </c>
      <c r="H42" s="237">
        <v>175566632</v>
      </c>
      <c r="I42" s="238"/>
      <c r="J42" s="81" t="s">
        <v>225</v>
      </c>
      <c r="K42" s="239">
        <v>30125690957.150002</v>
      </c>
      <c r="L42" s="239">
        <v>30125690957.150002</v>
      </c>
      <c r="M42" s="81" t="s">
        <v>226</v>
      </c>
    </row>
    <row r="43" spans="1:13">
      <c r="A43" s="81" t="s">
        <v>220</v>
      </c>
      <c r="B43" s="81" t="s">
        <v>221</v>
      </c>
      <c r="C43" s="81" t="s">
        <v>222</v>
      </c>
      <c r="D43" s="81" t="s">
        <v>223</v>
      </c>
      <c r="E43" s="81" t="s">
        <v>224</v>
      </c>
      <c r="F43" s="234">
        <v>102050201</v>
      </c>
      <c r="G43" s="234" t="s">
        <v>6</v>
      </c>
      <c r="H43" s="237">
        <v>175566632</v>
      </c>
      <c r="I43" s="238"/>
      <c r="J43" s="81" t="s">
        <v>225</v>
      </c>
      <c r="K43" s="239">
        <v>30125690957.150002</v>
      </c>
      <c r="L43" s="239">
        <v>30125690957.150002</v>
      </c>
      <c r="M43" s="81" t="s">
        <v>226</v>
      </c>
    </row>
    <row r="44" spans="1:13">
      <c r="A44" s="81" t="s">
        <v>220</v>
      </c>
      <c r="B44" s="81" t="s">
        <v>221</v>
      </c>
      <c r="C44" s="81" t="s">
        <v>222</v>
      </c>
      <c r="D44" s="81" t="s">
        <v>223</v>
      </c>
      <c r="E44" s="81" t="s">
        <v>224</v>
      </c>
      <c r="F44" s="234">
        <v>10205020101</v>
      </c>
      <c r="G44" s="234" t="s">
        <v>6</v>
      </c>
      <c r="H44" s="237">
        <v>175566632</v>
      </c>
      <c r="I44" s="238"/>
      <c r="J44" s="81" t="s">
        <v>225</v>
      </c>
      <c r="K44" s="239">
        <v>30125690957.150002</v>
      </c>
      <c r="L44" s="239">
        <v>30125690957.150002</v>
      </c>
      <c r="M44" s="81" t="s">
        <v>226</v>
      </c>
    </row>
    <row r="45" spans="1:13">
      <c r="A45" s="81" t="s">
        <v>220</v>
      </c>
      <c r="B45" s="81" t="s">
        <v>221</v>
      </c>
      <c r="C45" s="81" t="s">
        <v>222</v>
      </c>
      <c r="D45" s="81" t="s">
        <v>223</v>
      </c>
      <c r="E45" s="81" t="s">
        <v>224</v>
      </c>
      <c r="F45" s="234">
        <v>1020502010101</v>
      </c>
      <c r="G45" s="234" t="s">
        <v>7</v>
      </c>
      <c r="H45" s="237">
        <v>175566632</v>
      </c>
      <c r="I45" s="238"/>
      <c r="J45" s="81" t="s">
        <v>225</v>
      </c>
      <c r="K45" s="239">
        <v>30125690957.150002</v>
      </c>
      <c r="L45" s="239">
        <v>30125690957.150002</v>
      </c>
      <c r="M45" s="81" t="s">
        <v>226</v>
      </c>
    </row>
    <row r="46" spans="1:13">
      <c r="A46" s="81" t="s">
        <v>220</v>
      </c>
      <c r="B46" s="81" t="s">
        <v>221</v>
      </c>
      <c r="C46" s="81" t="s">
        <v>222</v>
      </c>
      <c r="D46" s="81" t="s">
        <v>223</v>
      </c>
      <c r="E46" s="81" t="s">
        <v>224</v>
      </c>
      <c r="F46" s="81">
        <v>2</v>
      </c>
      <c r="G46" s="81" t="s">
        <v>8</v>
      </c>
      <c r="H46" s="238"/>
      <c r="I46" s="241">
        <v>19155866576.630001</v>
      </c>
      <c r="J46" s="81" t="s">
        <v>225</v>
      </c>
      <c r="K46" s="239">
        <v>30125690957.150002</v>
      </c>
      <c r="L46" s="239">
        <v>30125690957.150002</v>
      </c>
      <c r="M46" s="81" t="s">
        <v>226</v>
      </c>
    </row>
    <row r="47" spans="1:13">
      <c r="A47" s="81" t="s">
        <v>220</v>
      </c>
      <c r="B47" s="81" t="s">
        <v>221</v>
      </c>
      <c r="C47" s="81" t="s">
        <v>222</v>
      </c>
      <c r="D47" s="81" t="s">
        <v>223</v>
      </c>
      <c r="E47" s="81" t="s">
        <v>224</v>
      </c>
      <c r="F47" s="81">
        <v>201</v>
      </c>
      <c r="G47" s="81" t="s">
        <v>9</v>
      </c>
      <c r="H47" s="238"/>
      <c r="I47" s="241">
        <v>14916086328.799999</v>
      </c>
      <c r="J47" s="81" t="s">
        <v>225</v>
      </c>
      <c r="K47" s="239">
        <v>30125690957.150002</v>
      </c>
      <c r="L47" s="239">
        <v>30125690957.150002</v>
      </c>
      <c r="M47" s="81" t="s">
        <v>226</v>
      </c>
    </row>
    <row r="48" spans="1:13">
      <c r="A48" s="81" t="s">
        <v>220</v>
      </c>
      <c r="B48" s="81" t="s">
        <v>221</v>
      </c>
      <c r="C48" s="81" t="s">
        <v>222</v>
      </c>
      <c r="D48" s="81" t="s">
        <v>223</v>
      </c>
      <c r="E48" s="81" t="s">
        <v>224</v>
      </c>
      <c r="F48" s="81">
        <v>20101</v>
      </c>
      <c r="G48" s="81" t="s">
        <v>9</v>
      </c>
      <c r="H48" s="238"/>
      <c r="I48" s="241">
        <v>14916086328.799999</v>
      </c>
      <c r="J48" s="81" t="s">
        <v>225</v>
      </c>
      <c r="K48" s="239">
        <v>30125690957.150002</v>
      </c>
      <c r="L48" s="239">
        <v>30125690957.150002</v>
      </c>
      <c r="M48" s="81" t="s">
        <v>226</v>
      </c>
    </row>
    <row r="49" spans="1:13">
      <c r="A49" s="81" t="s">
        <v>220</v>
      </c>
      <c r="B49" s="81" t="s">
        <v>221</v>
      </c>
      <c r="C49" s="81" t="s">
        <v>222</v>
      </c>
      <c r="D49" s="81" t="s">
        <v>223</v>
      </c>
      <c r="E49" s="81" t="s">
        <v>224</v>
      </c>
      <c r="F49" s="81">
        <v>2010101</v>
      </c>
      <c r="G49" s="81" t="s">
        <v>9</v>
      </c>
      <c r="H49" s="238"/>
      <c r="I49" s="241">
        <v>14916086328.799999</v>
      </c>
      <c r="J49" s="81" t="s">
        <v>225</v>
      </c>
      <c r="K49" s="239">
        <v>30125690957.150002</v>
      </c>
      <c r="L49" s="239">
        <v>30125690957.150002</v>
      </c>
      <c r="M49" s="81" t="s">
        <v>226</v>
      </c>
    </row>
    <row r="50" spans="1:13">
      <c r="A50" s="81" t="s">
        <v>220</v>
      </c>
      <c r="B50" s="81" t="s">
        <v>221</v>
      </c>
      <c r="C50" s="81" t="s">
        <v>222</v>
      </c>
      <c r="D50" s="81" t="s">
        <v>223</v>
      </c>
      <c r="E50" s="81" t="s">
        <v>224</v>
      </c>
      <c r="F50" s="81">
        <v>201010101</v>
      </c>
      <c r="G50" s="81" t="s">
        <v>9</v>
      </c>
      <c r="H50" s="238"/>
      <c r="I50" s="241">
        <v>14916086328.799999</v>
      </c>
      <c r="J50" s="81" t="s">
        <v>225</v>
      </c>
      <c r="K50" s="239">
        <v>30125690957.150002</v>
      </c>
      <c r="L50" s="239">
        <v>30125690957.150002</v>
      </c>
      <c r="M50" s="81" t="s">
        <v>226</v>
      </c>
    </row>
    <row r="51" spans="1:13">
      <c r="A51" s="81" t="s">
        <v>220</v>
      </c>
      <c r="B51" s="81" t="s">
        <v>221</v>
      </c>
      <c r="C51" s="81" t="s">
        <v>222</v>
      </c>
      <c r="D51" s="81" t="s">
        <v>223</v>
      </c>
      <c r="E51" s="81" t="s">
        <v>224</v>
      </c>
      <c r="F51" s="81">
        <v>20101010101</v>
      </c>
      <c r="G51" s="81" t="s">
        <v>10</v>
      </c>
      <c r="H51" s="238"/>
      <c r="I51" s="241">
        <v>14916086328.799999</v>
      </c>
      <c r="J51" s="81" t="s">
        <v>225</v>
      </c>
      <c r="K51" s="239">
        <v>30125690957.150002</v>
      </c>
      <c r="L51" s="239">
        <v>30125690957.150002</v>
      </c>
      <c r="M51" s="81" t="s">
        <v>226</v>
      </c>
    </row>
    <row r="52" spans="1:13">
      <c r="A52" s="81" t="s">
        <v>220</v>
      </c>
      <c r="B52" s="81" t="s">
        <v>221</v>
      </c>
      <c r="C52" s="81" t="s">
        <v>222</v>
      </c>
      <c r="D52" s="81" t="s">
        <v>223</v>
      </c>
      <c r="E52" s="81" t="s">
        <v>224</v>
      </c>
      <c r="F52" s="81">
        <v>2010101010108</v>
      </c>
      <c r="G52" s="81" t="s">
        <v>11</v>
      </c>
      <c r="H52" s="238"/>
      <c r="I52" s="241">
        <v>14916086328.799999</v>
      </c>
      <c r="J52" s="81" t="s">
        <v>225</v>
      </c>
      <c r="K52" s="239">
        <v>30125690957.150002</v>
      </c>
      <c r="L52" s="239">
        <v>30125690957.150002</v>
      </c>
      <c r="M52" s="81" t="s">
        <v>226</v>
      </c>
    </row>
    <row r="53" spans="1:13">
      <c r="A53" s="81" t="s">
        <v>220</v>
      </c>
      <c r="B53" s="81" t="s">
        <v>221</v>
      </c>
      <c r="C53" s="81" t="s">
        <v>222</v>
      </c>
      <c r="D53" s="81" t="s">
        <v>223</v>
      </c>
      <c r="E53" s="81" t="s">
        <v>224</v>
      </c>
      <c r="F53" s="81">
        <v>203</v>
      </c>
      <c r="G53" s="81" t="s">
        <v>12</v>
      </c>
      <c r="H53" s="238"/>
      <c r="I53" s="241">
        <v>4239780247.8299999</v>
      </c>
      <c r="J53" s="81" t="s">
        <v>225</v>
      </c>
      <c r="K53" s="239">
        <v>30125690957.150002</v>
      </c>
      <c r="L53" s="239">
        <v>30125690957.150002</v>
      </c>
      <c r="M53" s="81" t="s">
        <v>226</v>
      </c>
    </row>
    <row r="54" spans="1:13">
      <c r="A54" s="81" t="s">
        <v>220</v>
      </c>
      <c r="B54" s="81" t="s">
        <v>221</v>
      </c>
      <c r="C54" s="81" t="s">
        <v>222</v>
      </c>
      <c r="D54" s="81" t="s">
        <v>223</v>
      </c>
      <c r="E54" s="81" t="s">
        <v>224</v>
      </c>
      <c r="F54" s="81">
        <v>20301</v>
      </c>
      <c r="G54" s="81" t="s">
        <v>13</v>
      </c>
      <c r="H54" s="241">
        <v>2818422758.3299999</v>
      </c>
      <c r="I54" s="237"/>
      <c r="J54" s="81" t="s">
        <v>225</v>
      </c>
      <c r="K54" s="239">
        <v>30125690957.150002</v>
      </c>
      <c r="L54" s="239">
        <v>30125690957.150002</v>
      </c>
      <c r="M54" s="81" t="s">
        <v>226</v>
      </c>
    </row>
    <row r="55" spans="1:13">
      <c r="A55" s="81" t="s">
        <v>220</v>
      </c>
      <c r="B55" s="81" t="s">
        <v>221</v>
      </c>
      <c r="C55" s="81" t="s">
        <v>222</v>
      </c>
      <c r="D55" s="81" t="s">
        <v>223</v>
      </c>
      <c r="E55" s="81" t="s">
        <v>224</v>
      </c>
      <c r="F55" s="81">
        <v>2030105</v>
      </c>
      <c r="G55" s="81" t="s">
        <v>14</v>
      </c>
      <c r="H55" s="237">
        <v>2818422758.3299999</v>
      </c>
      <c r="I55" s="238"/>
      <c r="J55" s="81" t="s">
        <v>225</v>
      </c>
      <c r="K55" s="239">
        <v>30125690957.150002</v>
      </c>
      <c r="L55" s="239">
        <v>30125690957.150002</v>
      </c>
      <c r="M55" s="81" t="s">
        <v>226</v>
      </c>
    </row>
    <row r="56" spans="1:13">
      <c r="A56" s="81" t="s">
        <v>220</v>
      </c>
      <c r="B56" s="81" t="s">
        <v>221</v>
      </c>
      <c r="C56" s="81" t="s">
        <v>222</v>
      </c>
      <c r="D56" s="81" t="s">
        <v>223</v>
      </c>
      <c r="E56" s="81" t="s">
        <v>224</v>
      </c>
      <c r="F56" s="81">
        <v>203010501</v>
      </c>
      <c r="G56" s="81" t="s">
        <v>14</v>
      </c>
      <c r="H56" s="237">
        <v>2818422758.3299999</v>
      </c>
      <c r="I56" s="238"/>
      <c r="J56" s="81" t="s">
        <v>225</v>
      </c>
      <c r="K56" s="239">
        <v>30125690957.150002</v>
      </c>
      <c r="L56" s="239">
        <v>30125690957.150002</v>
      </c>
      <c r="M56" s="81" t="s">
        <v>226</v>
      </c>
    </row>
    <row r="57" spans="1:13">
      <c r="A57" s="81" t="s">
        <v>220</v>
      </c>
      <c r="B57" s="81" t="s">
        <v>221</v>
      </c>
      <c r="C57" s="81" t="s">
        <v>222</v>
      </c>
      <c r="D57" s="81" t="s">
        <v>223</v>
      </c>
      <c r="E57" s="81" t="s">
        <v>224</v>
      </c>
      <c r="F57" s="81">
        <v>20301050101</v>
      </c>
      <c r="G57" s="81" t="s">
        <v>14</v>
      </c>
      <c r="H57" s="237">
        <v>2818422758.3299999</v>
      </c>
      <c r="I57" s="237"/>
      <c r="J57" s="81" t="s">
        <v>225</v>
      </c>
      <c r="K57" s="239">
        <v>30125690957.150002</v>
      </c>
      <c r="L57" s="239">
        <v>30125690957.150002</v>
      </c>
      <c r="M57" s="81" t="s">
        <v>226</v>
      </c>
    </row>
    <row r="58" spans="1:13">
      <c r="A58" s="81" t="s">
        <v>220</v>
      </c>
      <c r="B58" s="81" t="s">
        <v>221</v>
      </c>
      <c r="C58" s="81" t="s">
        <v>222</v>
      </c>
      <c r="D58" s="81" t="s">
        <v>223</v>
      </c>
      <c r="E58" s="81" t="s">
        <v>224</v>
      </c>
      <c r="F58" s="81">
        <v>2030105010101</v>
      </c>
      <c r="G58" s="81" t="s">
        <v>14</v>
      </c>
      <c r="H58" s="237">
        <v>2818422758.3299999</v>
      </c>
      <c r="I58" s="238"/>
      <c r="J58" s="81" t="s">
        <v>225</v>
      </c>
      <c r="K58" s="239">
        <v>30125690957.150002</v>
      </c>
      <c r="L58" s="239">
        <v>30125690957.150002</v>
      </c>
      <c r="M58" s="81" t="s">
        <v>226</v>
      </c>
    </row>
    <row r="59" spans="1:13">
      <c r="A59" s="81" t="s">
        <v>220</v>
      </c>
      <c r="B59" s="81" t="s">
        <v>221</v>
      </c>
      <c r="C59" s="81" t="s">
        <v>222</v>
      </c>
      <c r="D59" s="81" t="s">
        <v>223</v>
      </c>
      <c r="E59" s="81" t="s">
        <v>224</v>
      </c>
      <c r="F59" s="81">
        <v>20302</v>
      </c>
      <c r="G59" s="81" t="s">
        <v>15</v>
      </c>
      <c r="H59" s="238"/>
      <c r="I59" s="241">
        <v>7058203006.1599998</v>
      </c>
      <c r="J59" s="81" t="s">
        <v>225</v>
      </c>
      <c r="K59" s="239">
        <v>30125690957.150002</v>
      </c>
      <c r="L59" s="239">
        <v>30125690957.150002</v>
      </c>
      <c r="M59" s="81" t="s">
        <v>226</v>
      </c>
    </row>
    <row r="60" spans="1:13">
      <c r="A60" s="81" t="s">
        <v>220</v>
      </c>
      <c r="B60" s="81" t="s">
        <v>221</v>
      </c>
      <c r="C60" s="81" t="s">
        <v>222</v>
      </c>
      <c r="D60" s="81" t="s">
        <v>223</v>
      </c>
      <c r="E60" s="81" t="s">
        <v>224</v>
      </c>
      <c r="F60" s="81">
        <v>2030201</v>
      </c>
      <c r="G60" s="81" t="s">
        <v>16</v>
      </c>
      <c r="H60" s="241">
        <v>1074602242</v>
      </c>
      <c r="I60" s="238"/>
      <c r="J60" s="81" t="s">
        <v>225</v>
      </c>
      <c r="K60" s="239">
        <v>30125690957.150002</v>
      </c>
      <c r="L60" s="239">
        <v>30125690957.150002</v>
      </c>
      <c r="M60" s="81" t="s">
        <v>226</v>
      </c>
    </row>
    <row r="61" spans="1:13">
      <c r="A61" s="81" t="s">
        <v>220</v>
      </c>
      <c r="B61" s="81" t="s">
        <v>221</v>
      </c>
      <c r="C61" s="81" t="s">
        <v>222</v>
      </c>
      <c r="D61" s="81" t="s">
        <v>223</v>
      </c>
      <c r="E61" s="81" t="s">
        <v>224</v>
      </c>
      <c r="F61" s="81">
        <v>203020101</v>
      </c>
      <c r="G61" s="81" t="s">
        <v>16</v>
      </c>
      <c r="H61" s="237">
        <v>1074602242</v>
      </c>
      <c r="I61" s="238"/>
      <c r="J61" s="81" t="s">
        <v>225</v>
      </c>
      <c r="K61" s="239">
        <v>30125690957.150002</v>
      </c>
      <c r="L61" s="239">
        <v>30125690957.150002</v>
      </c>
      <c r="M61" s="81" t="s">
        <v>226</v>
      </c>
    </row>
    <row r="62" spans="1:13">
      <c r="A62" s="81" t="s">
        <v>220</v>
      </c>
      <c r="B62" s="81" t="s">
        <v>221</v>
      </c>
      <c r="C62" s="81" t="s">
        <v>222</v>
      </c>
      <c r="D62" s="81" t="s">
        <v>223</v>
      </c>
      <c r="E62" s="81" t="s">
        <v>224</v>
      </c>
      <c r="F62" s="81">
        <v>20302010101</v>
      </c>
      <c r="G62" s="81" t="s">
        <v>16</v>
      </c>
      <c r="H62" s="237">
        <v>1074602242</v>
      </c>
      <c r="I62" s="237"/>
      <c r="J62" s="81" t="s">
        <v>225</v>
      </c>
      <c r="K62" s="239">
        <v>30125690957.150002</v>
      </c>
      <c r="L62" s="239">
        <v>30125690957.150002</v>
      </c>
      <c r="M62" s="81" t="s">
        <v>226</v>
      </c>
    </row>
    <row r="63" spans="1:13">
      <c r="A63" s="81" t="s">
        <v>220</v>
      </c>
      <c r="B63" s="81" t="s">
        <v>221</v>
      </c>
      <c r="C63" s="81" t="s">
        <v>222</v>
      </c>
      <c r="D63" s="81" t="s">
        <v>223</v>
      </c>
      <c r="E63" s="81" t="s">
        <v>224</v>
      </c>
      <c r="F63" s="81">
        <v>2030201010101</v>
      </c>
      <c r="G63" s="81" t="s">
        <v>16</v>
      </c>
      <c r="H63" s="237">
        <v>1074602242</v>
      </c>
      <c r="I63" s="238"/>
      <c r="J63" s="81" t="s">
        <v>225</v>
      </c>
      <c r="K63" s="239">
        <v>30125690957.150002</v>
      </c>
      <c r="L63" s="239">
        <v>30125690957.150002</v>
      </c>
      <c r="M63" s="81" t="s">
        <v>226</v>
      </c>
    </row>
    <row r="64" spans="1:13">
      <c r="A64" s="81" t="s">
        <v>220</v>
      </c>
      <c r="B64" s="81" t="s">
        <v>221</v>
      </c>
      <c r="C64" s="81" t="s">
        <v>222</v>
      </c>
      <c r="D64" s="81" t="s">
        <v>223</v>
      </c>
      <c r="E64" s="81" t="s">
        <v>224</v>
      </c>
      <c r="F64" s="81">
        <v>2030203</v>
      </c>
      <c r="G64" s="81" t="s">
        <v>17</v>
      </c>
      <c r="H64" s="238"/>
      <c r="I64" s="241">
        <v>8132805248.1599998</v>
      </c>
      <c r="J64" s="81" t="s">
        <v>225</v>
      </c>
      <c r="K64" s="239">
        <v>30125690957.150002</v>
      </c>
      <c r="L64" s="239">
        <v>30125690957.150002</v>
      </c>
      <c r="M64" s="81" t="s">
        <v>226</v>
      </c>
    </row>
    <row r="65" spans="1:13">
      <c r="A65" s="81" t="s">
        <v>220</v>
      </c>
      <c r="B65" s="81" t="s">
        <v>221</v>
      </c>
      <c r="C65" s="81" t="s">
        <v>222</v>
      </c>
      <c r="D65" s="81" t="s">
        <v>223</v>
      </c>
      <c r="E65" s="81" t="s">
        <v>224</v>
      </c>
      <c r="F65" s="81">
        <v>203020302</v>
      </c>
      <c r="G65" s="81" t="s">
        <v>18</v>
      </c>
      <c r="H65" s="237"/>
      <c r="I65" s="237">
        <v>8132805248.1599998</v>
      </c>
      <c r="J65" s="81" t="s">
        <v>225</v>
      </c>
      <c r="K65" s="239">
        <v>30125690957.150002</v>
      </c>
      <c r="L65" s="239">
        <v>30125690957.150002</v>
      </c>
      <c r="M65" s="81" t="s">
        <v>226</v>
      </c>
    </row>
    <row r="66" spans="1:13">
      <c r="A66" s="81" t="s">
        <v>220</v>
      </c>
      <c r="B66" s="81" t="s">
        <v>221</v>
      </c>
      <c r="C66" s="81" t="s">
        <v>222</v>
      </c>
      <c r="D66" s="81" t="s">
        <v>223</v>
      </c>
      <c r="E66" s="81" t="s">
        <v>224</v>
      </c>
      <c r="F66" s="81">
        <v>20302030201</v>
      </c>
      <c r="G66" s="81" t="s">
        <v>19</v>
      </c>
      <c r="H66" s="237"/>
      <c r="I66" s="237">
        <v>8132805248.1599998</v>
      </c>
      <c r="J66" s="81" t="s">
        <v>225</v>
      </c>
      <c r="K66" s="239">
        <v>30125690957.150002</v>
      </c>
      <c r="L66" s="239">
        <v>30125690957.150002</v>
      </c>
      <c r="M66" s="81" t="s">
        <v>226</v>
      </c>
    </row>
    <row r="67" spans="1:13">
      <c r="A67" s="81" t="s">
        <v>220</v>
      </c>
      <c r="B67" s="81" t="s">
        <v>221</v>
      </c>
      <c r="C67" s="81" t="s">
        <v>222</v>
      </c>
      <c r="D67" s="81" t="s">
        <v>223</v>
      </c>
      <c r="E67" s="81" t="s">
        <v>224</v>
      </c>
      <c r="F67" s="81">
        <v>2030203020101</v>
      </c>
      <c r="G67" s="81" t="s">
        <v>236</v>
      </c>
      <c r="H67" s="238"/>
      <c r="I67" s="237">
        <v>8132805248.1599998</v>
      </c>
      <c r="J67" s="81" t="s">
        <v>225</v>
      </c>
      <c r="K67" s="239">
        <v>30125690957.150002</v>
      </c>
      <c r="L67" s="239">
        <v>30125690957.150002</v>
      </c>
      <c r="M67" s="81" t="s">
        <v>226</v>
      </c>
    </row>
    <row r="68" spans="1:13">
      <c r="A68" s="81" t="s">
        <v>220</v>
      </c>
      <c r="B68" s="81" t="s">
        <v>221</v>
      </c>
      <c r="C68" s="81" t="s">
        <v>222</v>
      </c>
      <c r="D68" s="81" t="s">
        <v>223</v>
      </c>
      <c r="E68" s="81" t="s">
        <v>224</v>
      </c>
      <c r="F68" s="234">
        <v>3</v>
      </c>
      <c r="G68" s="234" t="s">
        <v>123</v>
      </c>
      <c r="H68" s="238"/>
      <c r="I68" s="237">
        <v>1017163531.21</v>
      </c>
      <c r="J68" s="81" t="s">
        <v>225</v>
      </c>
      <c r="K68" s="239">
        <v>30125690957.150002</v>
      </c>
      <c r="L68" s="239">
        <v>30125690957.150002</v>
      </c>
      <c r="M68" s="81" t="s">
        <v>226</v>
      </c>
    </row>
    <row r="69" spans="1:13">
      <c r="A69" s="81" t="s">
        <v>220</v>
      </c>
      <c r="B69" s="81" t="s">
        <v>221</v>
      </c>
      <c r="C69" s="81" t="s">
        <v>222</v>
      </c>
      <c r="D69" s="81" t="s">
        <v>223</v>
      </c>
      <c r="E69" s="81" t="s">
        <v>224</v>
      </c>
      <c r="F69" s="234">
        <v>302</v>
      </c>
      <c r="G69" s="234" t="s">
        <v>20</v>
      </c>
      <c r="H69" s="238"/>
      <c r="I69" s="237">
        <v>1017163531.21</v>
      </c>
      <c r="J69" s="81" t="s">
        <v>225</v>
      </c>
      <c r="K69" s="239">
        <v>30125690957.150002</v>
      </c>
      <c r="L69" s="239">
        <v>30125690957.150002</v>
      </c>
      <c r="M69" s="81" t="s">
        <v>226</v>
      </c>
    </row>
    <row r="70" spans="1:13">
      <c r="A70" s="81" t="s">
        <v>220</v>
      </c>
      <c r="B70" s="81" t="s">
        <v>221</v>
      </c>
      <c r="C70" s="81" t="s">
        <v>222</v>
      </c>
      <c r="D70" s="81" t="s">
        <v>223</v>
      </c>
      <c r="E70" s="81" t="s">
        <v>224</v>
      </c>
      <c r="F70" s="234">
        <v>30203</v>
      </c>
      <c r="G70" s="234" t="s">
        <v>21</v>
      </c>
      <c r="H70" s="238"/>
      <c r="I70" s="237">
        <v>165535139.21000001</v>
      </c>
      <c r="J70" s="81" t="s">
        <v>225</v>
      </c>
      <c r="K70" s="239">
        <v>30125690957.150002</v>
      </c>
      <c r="L70" s="239">
        <v>30125690957.150002</v>
      </c>
      <c r="M70" s="81" t="s">
        <v>226</v>
      </c>
    </row>
    <row r="71" spans="1:13">
      <c r="A71" s="81" t="s">
        <v>220</v>
      </c>
      <c r="B71" s="81" t="s">
        <v>221</v>
      </c>
      <c r="C71" s="81" t="s">
        <v>222</v>
      </c>
      <c r="D71" s="81" t="s">
        <v>223</v>
      </c>
      <c r="E71" s="81" t="s">
        <v>224</v>
      </c>
      <c r="F71" s="234">
        <v>3020301</v>
      </c>
      <c r="G71" s="234" t="s">
        <v>22</v>
      </c>
      <c r="H71" s="238"/>
      <c r="I71" s="237">
        <v>16309945.890000001</v>
      </c>
      <c r="J71" s="81" t="s">
        <v>225</v>
      </c>
      <c r="K71" s="239">
        <v>30125690957.150002</v>
      </c>
      <c r="L71" s="239">
        <v>30125690957.150002</v>
      </c>
      <c r="M71" s="81" t="s">
        <v>226</v>
      </c>
    </row>
    <row r="72" spans="1:13">
      <c r="A72" s="81" t="s">
        <v>220</v>
      </c>
      <c r="B72" s="81" t="s">
        <v>221</v>
      </c>
      <c r="C72" s="81" t="s">
        <v>222</v>
      </c>
      <c r="D72" s="81" t="s">
        <v>223</v>
      </c>
      <c r="E72" s="81" t="s">
        <v>224</v>
      </c>
      <c r="F72" s="234">
        <v>302030101</v>
      </c>
      <c r="G72" s="234" t="s">
        <v>23</v>
      </c>
      <c r="H72" s="238"/>
      <c r="I72" s="240">
        <v>15659205.109999999</v>
      </c>
      <c r="J72" s="81" t="s">
        <v>225</v>
      </c>
      <c r="K72" s="239">
        <v>30125690957.150002</v>
      </c>
      <c r="L72" s="239">
        <v>30125690957.150002</v>
      </c>
      <c r="M72" s="81" t="s">
        <v>226</v>
      </c>
    </row>
    <row r="73" spans="1:13">
      <c r="A73" s="81" t="s">
        <v>220</v>
      </c>
      <c r="B73" s="81" t="s">
        <v>221</v>
      </c>
      <c r="C73" s="81" t="s">
        <v>222</v>
      </c>
      <c r="D73" s="81" t="s">
        <v>223</v>
      </c>
      <c r="E73" s="81" t="s">
        <v>224</v>
      </c>
      <c r="F73" s="234">
        <v>30203010101</v>
      </c>
      <c r="G73" s="234" t="s">
        <v>23</v>
      </c>
      <c r="H73" s="238"/>
      <c r="I73" s="237">
        <v>15659205.109999999</v>
      </c>
      <c r="J73" s="81" t="s">
        <v>225</v>
      </c>
      <c r="K73" s="239">
        <v>30125690957.150002</v>
      </c>
      <c r="L73" s="239">
        <v>30125690957.150002</v>
      </c>
      <c r="M73" s="81" t="s">
        <v>226</v>
      </c>
    </row>
    <row r="74" spans="1:13">
      <c r="A74" s="81" t="s">
        <v>220</v>
      </c>
      <c r="B74" s="81" t="s">
        <v>221</v>
      </c>
      <c r="C74" s="81" t="s">
        <v>222</v>
      </c>
      <c r="D74" s="81" t="s">
        <v>223</v>
      </c>
      <c r="E74" s="81" t="s">
        <v>224</v>
      </c>
      <c r="F74" s="234">
        <v>3020301010101</v>
      </c>
      <c r="G74" s="234" t="s">
        <v>24</v>
      </c>
      <c r="H74" s="238"/>
      <c r="I74" s="237">
        <v>15659205.109999999</v>
      </c>
      <c r="J74" s="81" t="s">
        <v>225</v>
      </c>
      <c r="K74" s="239">
        <v>30125690957.150002</v>
      </c>
      <c r="L74" s="239">
        <v>30125690957.150002</v>
      </c>
      <c r="M74" s="81" t="s">
        <v>226</v>
      </c>
    </row>
    <row r="75" spans="1:13">
      <c r="A75" s="81" t="s">
        <v>220</v>
      </c>
      <c r="B75" s="81" t="s">
        <v>221</v>
      </c>
      <c r="C75" s="81" t="s">
        <v>222</v>
      </c>
      <c r="D75" s="81" t="s">
        <v>223</v>
      </c>
      <c r="E75" s="81" t="s">
        <v>224</v>
      </c>
      <c r="F75" s="234">
        <v>302030102</v>
      </c>
      <c r="G75" s="234" t="s">
        <v>25</v>
      </c>
      <c r="H75" s="238"/>
      <c r="I75" s="240">
        <v>650740.78</v>
      </c>
      <c r="J75" s="81" t="s">
        <v>225</v>
      </c>
      <c r="K75" s="239">
        <v>30125690957.150002</v>
      </c>
      <c r="L75" s="239">
        <v>30125690957.150002</v>
      </c>
      <c r="M75" s="81" t="s">
        <v>226</v>
      </c>
    </row>
    <row r="76" spans="1:13">
      <c r="A76" s="81" t="s">
        <v>220</v>
      </c>
      <c r="B76" s="81" t="s">
        <v>221</v>
      </c>
      <c r="C76" s="81" t="s">
        <v>222</v>
      </c>
      <c r="D76" s="81" t="s">
        <v>223</v>
      </c>
      <c r="E76" s="81" t="s">
        <v>224</v>
      </c>
      <c r="F76" s="234">
        <v>30203010201</v>
      </c>
      <c r="G76" s="234" t="s">
        <v>25</v>
      </c>
      <c r="H76" s="238"/>
      <c r="I76" s="237">
        <v>650740.78</v>
      </c>
      <c r="J76" s="81" t="s">
        <v>225</v>
      </c>
      <c r="K76" s="239">
        <v>30125690957.150002</v>
      </c>
      <c r="L76" s="239">
        <v>30125690957.150002</v>
      </c>
      <c r="M76" s="81" t="s">
        <v>226</v>
      </c>
    </row>
    <row r="77" spans="1:13">
      <c r="A77" s="81" t="s">
        <v>220</v>
      </c>
      <c r="B77" s="81" t="s">
        <v>221</v>
      </c>
      <c r="C77" s="81" t="s">
        <v>222</v>
      </c>
      <c r="D77" s="81" t="s">
        <v>223</v>
      </c>
      <c r="E77" s="81" t="s">
        <v>224</v>
      </c>
      <c r="F77" s="234">
        <v>3020301020102</v>
      </c>
      <c r="G77" s="234" t="s">
        <v>26</v>
      </c>
      <c r="H77" s="238"/>
      <c r="I77" s="237">
        <v>650740.78</v>
      </c>
      <c r="J77" s="81" t="s">
        <v>225</v>
      </c>
      <c r="K77" s="239">
        <v>30125690957.150002</v>
      </c>
      <c r="L77" s="239">
        <v>30125690957.150002</v>
      </c>
      <c r="M77" s="81" t="s">
        <v>226</v>
      </c>
    </row>
    <row r="78" spans="1:13">
      <c r="A78" s="81" t="s">
        <v>220</v>
      </c>
      <c r="B78" s="81" t="s">
        <v>221</v>
      </c>
      <c r="C78" s="81" t="s">
        <v>222</v>
      </c>
      <c r="D78" s="81" t="s">
        <v>223</v>
      </c>
      <c r="E78" s="81" t="s">
        <v>224</v>
      </c>
      <c r="F78" s="234">
        <v>3020302</v>
      </c>
      <c r="G78" s="234" t="s">
        <v>27</v>
      </c>
      <c r="H78" s="238"/>
      <c r="I78" s="237">
        <v>149225193.31999999</v>
      </c>
      <c r="J78" s="81" t="s">
        <v>225</v>
      </c>
      <c r="K78" s="239">
        <v>30125690957.150002</v>
      </c>
      <c r="L78" s="239">
        <v>30125690957.150002</v>
      </c>
      <c r="M78" s="81" t="s">
        <v>226</v>
      </c>
    </row>
    <row r="79" spans="1:13">
      <c r="A79" s="81" t="s">
        <v>220</v>
      </c>
      <c r="B79" s="81" t="s">
        <v>221</v>
      </c>
      <c r="C79" s="81" t="s">
        <v>222</v>
      </c>
      <c r="D79" s="81" t="s">
        <v>223</v>
      </c>
      <c r="E79" s="81" t="s">
        <v>224</v>
      </c>
      <c r="F79" s="234">
        <v>302030201</v>
      </c>
      <c r="G79" s="234" t="s">
        <v>27</v>
      </c>
      <c r="H79" s="238"/>
      <c r="I79" s="237">
        <v>149225193.31999999</v>
      </c>
      <c r="J79" s="81" t="s">
        <v>225</v>
      </c>
      <c r="K79" s="239">
        <v>30125690957.150002</v>
      </c>
      <c r="L79" s="239">
        <v>30125690957.150002</v>
      </c>
      <c r="M79" s="81" t="s">
        <v>226</v>
      </c>
    </row>
    <row r="80" spans="1:13">
      <c r="A80" s="81" t="s">
        <v>220</v>
      </c>
      <c r="B80" s="81" t="s">
        <v>221</v>
      </c>
      <c r="C80" s="81" t="s">
        <v>222</v>
      </c>
      <c r="D80" s="81" t="s">
        <v>223</v>
      </c>
      <c r="E80" s="81" t="s">
        <v>224</v>
      </c>
      <c r="F80" s="234">
        <v>30203020101</v>
      </c>
      <c r="G80" s="234" t="s">
        <v>28</v>
      </c>
      <c r="H80" s="238"/>
      <c r="I80" s="240">
        <v>21482.68</v>
      </c>
      <c r="J80" s="81" t="s">
        <v>225</v>
      </c>
      <c r="K80" s="239">
        <v>30125690957.150002</v>
      </c>
      <c r="L80" s="239">
        <v>30125690957.150002</v>
      </c>
      <c r="M80" s="81" t="s">
        <v>226</v>
      </c>
    </row>
    <row r="81" spans="1:13">
      <c r="A81" s="81" t="s">
        <v>220</v>
      </c>
      <c r="B81" s="81" t="s">
        <v>221</v>
      </c>
      <c r="C81" s="81" t="s">
        <v>222</v>
      </c>
      <c r="D81" s="81" t="s">
        <v>223</v>
      </c>
      <c r="E81" s="81" t="s">
        <v>224</v>
      </c>
      <c r="F81" s="234">
        <v>3020302010101</v>
      </c>
      <c r="G81" s="234" t="s">
        <v>29</v>
      </c>
      <c r="H81" s="238"/>
      <c r="I81" s="237">
        <v>21482.68</v>
      </c>
      <c r="J81" s="81" t="s">
        <v>225</v>
      </c>
      <c r="K81" s="239">
        <v>30125690957.150002</v>
      </c>
      <c r="L81" s="239">
        <v>30125690957.150002</v>
      </c>
      <c r="M81" s="81" t="s">
        <v>226</v>
      </c>
    </row>
    <row r="82" spans="1:13">
      <c r="A82" s="81" t="s">
        <v>220</v>
      </c>
      <c r="B82" s="81" t="s">
        <v>221</v>
      </c>
      <c r="C82" s="81" t="s">
        <v>222</v>
      </c>
      <c r="D82" s="81" t="s">
        <v>223</v>
      </c>
      <c r="E82" s="81" t="s">
        <v>224</v>
      </c>
      <c r="F82" s="234">
        <v>30203020102</v>
      </c>
      <c r="G82" s="234" t="s">
        <v>30</v>
      </c>
      <c r="H82" s="238"/>
      <c r="I82" s="240">
        <v>150000</v>
      </c>
      <c r="J82" s="81" t="s">
        <v>225</v>
      </c>
      <c r="K82" s="239">
        <v>30125690957.150002</v>
      </c>
      <c r="L82" s="239">
        <v>30125690957.150002</v>
      </c>
      <c r="M82" s="81" t="s">
        <v>226</v>
      </c>
    </row>
    <row r="83" spans="1:13">
      <c r="A83" s="81" t="s">
        <v>220</v>
      </c>
      <c r="B83" s="81" t="s">
        <v>221</v>
      </c>
      <c r="C83" s="81" t="s">
        <v>222</v>
      </c>
      <c r="D83" s="81" t="s">
        <v>223</v>
      </c>
      <c r="E83" s="81" t="s">
        <v>224</v>
      </c>
      <c r="F83" s="234">
        <v>3020302010201</v>
      </c>
      <c r="G83" s="234" t="s">
        <v>31</v>
      </c>
      <c r="H83" s="238"/>
      <c r="I83" s="237">
        <v>150000</v>
      </c>
      <c r="J83" s="81" t="s">
        <v>225</v>
      </c>
      <c r="K83" s="239">
        <v>30125690957.150002</v>
      </c>
      <c r="L83" s="239">
        <v>30125690957.150002</v>
      </c>
      <c r="M83" s="81" t="s">
        <v>226</v>
      </c>
    </row>
    <row r="84" spans="1:13">
      <c r="A84" s="81" t="s">
        <v>220</v>
      </c>
      <c r="B84" s="81" t="s">
        <v>221</v>
      </c>
      <c r="C84" s="81" t="s">
        <v>222</v>
      </c>
      <c r="D84" s="81" t="s">
        <v>223</v>
      </c>
      <c r="E84" s="81" t="s">
        <v>224</v>
      </c>
      <c r="F84" s="234">
        <v>30203020105</v>
      </c>
      <c r="G84" s="234" t="s">
        <v>32</v>
      </c>
      <c r="H84" s="238"/>
      <c r="I84" s="240">
        <v>20603631.640000001</v>
      </c>
      <c r="J84" s="81" t="s">
        <v>225</v>
      </c>
      <c r="K84" s="239">
        <v>30125690957.150002</v>
      </c>
      <c r="L84" s="239">
        <v>30125690957.150002</v>
      </c>
      <c r="M84" s="81" t="s">
        <v>226</v>
      </c>
    </row>
    <row r="85" spans="1:13">
      <c r="A85" s="81" t="s">
        <v>220</v>
      </c>
      <c r="B85" s="81" t="s">
        <v>221</v>
      </c>
      <c r="C85" s="81" t="s">
        <v>222</v>
      </c>
      <c r="D85" s="81" t="s">
        <v>223</v>
      </c>
      <c r="E85" s="81" t="s">
        <v>224</v>
      </c>
      <c r="F85" s="234">
        <v>3020302010504</v>
      </c>
      <c r="G85" s="234" t="s">
        <v>33</v>
      </c>
      <c r="H85" s="238"/>
      <c r="I85" s="237">
        <v>20603631.640000001</v>
      </c>
      <c r="J85" s="81" t="s">
        <v>225</v>
      </c>
      <c r="K85" s="239">
        <v>30125690957.150002</v>
      </c>
      <c r="L85" s="239">
        <v>30125690957.150002</v>
      </c>
      <c r="M85" s="81" t="s">
        <v>226</v>
      </c>
    </row>
    <row r="86" spans="1:13">
      <c r="A86" s="81" t="s">
        <v>220</v>
      </c>
      <c r="B86" s="81" t="s">
        <v>221</v>
      </c>
      <c r="C86" s="81" t="s">
        <v>222</v>
      </c>
      <c r="D86" s="81" t="s">
        <v>223</v>
      </c>
      <c r="E86" s="81" t="s">
        <v>224</v>
      </c>
      <c r="F86" s="234">
        <v>30203020106</v>
      </c>
      <c r="G86" s="234" t="s">
        <v>231</v>
      </c>
      <c r="H86" s="238"/>
      <c r="I86" s="240">
        <v>128450079</v>
      </c>
      <c r="J86" s="81" t="s">
        <v>225</v>
      </c>
      <c r="K86" s="239">
        <v>30125690957.150002</v>
      </c>
      <c r="L86" s="239">
        <v>30125690957.150002</v>
      </c>
      <c r="M86" s="81" t="s">
        <v>226</v>
      </c>
    </row>
    <row r="87" spans="1:13">
      <c r="A87" s="81" t="s">
        <v>220</v>
      </c>
      <c r="B87" s="81" t="s">
        <v>221</v>
      </c>
      <c r="C87" s="81" t="s">
        <v>222</v>
      </c>
      <c r="D87" s="81" t="s">
        <v>223</v>
      </c>
      <c r="E87" s="81" t="s">
        <v>224</v>
      </c>
      <c r="F87" s="234">
        <v>3020302010602</v>
      </c>
      <c r="G87" s="234" t="s">
        <v>231</v>
      </c>
      <c r="H87" s="238"/>
      <c r="I87" s="237">
        <v>128450079</v>
      </c>
      <c r="J87" s="81" t="s">
        <v>225</v>
      </c>
      <c r="K87" s="239">
        <v>30125690957.150002</v>
      </c>
      <c r="L87" s="239">
        <v>30125690957.150002</v>
      </c>
      <c r="M87" s="81" t="s">
        <v>226</v>
      </c>
    </row>
    <row r="88" spans="1:13">
      <c r="A88" s="81" t="s">
        <v>220</v>
      </c>
      <c r="B88" s="81" t="s">
        <v>221</v>
      </c>
      <c r="C88" s="81" t="s">
        <v>222</v>
      </c>
      <c r="D88" s="81" t="s">
        <v>223</v>
      </c>
      <c r="E88" s="81" t="s">
        <v>224</v>
      </c>
      <c r="F88" s="234">
        <v>30204</v>
      </c>
      <c r="G88" s="234" t="s">
        <v>34</v>
      </c>
      <c r="H88" s="238"/>
      <c r="I88" s="240">
        <v>851628392</v>
      </c>
      <c r="J88" s="81" t="s">
        <v>225</v>
      </c>
      <c r="K88" s="239">
        <v>30125690957.150002</v>
      </c>
      <c r="L88" s="239">
        <v>30125690957.150002</v>
      </c>
      <c r="M88" s="81" t="s">
        <v>226</v>
      </c>
    </row>
    <row r="89" spans="1:13">
      <c r="A89" s="81" t="s">
        <v>220</v>
      </c>
      <c r="B89" s="81" t="s">
        <v>221</v>
      </c>
      <c r="C89" s="81" t="s">
        <v>222</v>
      </c>
      <c r="D89" s="81" t="s">
        <v>223</v>
      </c>
      <c r="E89" s="81" t="s">
        <v>224</v>
      </c>
      <c r="F89" s="234">
        <v>3020406</v>
      </c>
      <c r="G89" s="234" t="s">
        <v>35</v>
      </c>
      <c r="H89" s="238"/>
      <c r="I89" s="237">
        <v>851628392</v>
      </c>
      <c r="J89" s="81" t="s">
        <v>225</v>
      </c>
      <c r="K89" s="239">
        <v>30125690957.150002</v>
      </c>
      <c r="L89" s="239">
        <v>30125690957.150002</v>
      </c>
      <c r="M89" s="81" t="s">
        <v>226</v>
      </c>
    </row>
    <row r="90" spans="1:13">
      <c r="A90" s="81" t="s">
        <v>220</v>
      </c>
      <c r="B90" s="81" t="s">
        <v>221</v>
      </c>
      <c r="C90" s="81" t="s">
        <v>222</v>
      </c>
      <c r="D90" s="81" t="s">
        <v>223</v>
      </c>
      <c r="E90" s="81" t="s">
        <v>224</v>
      </c>
      <c r="F90" s="234">
        <v>302040601</v>
      </c>
      <c r="G90" s="234" t="s">
        <v>35</v>
      </c>
      <c r="H90" s="238"/>
      <c r="I90" s="237">
        <v>851628392</v>
      </c>
      <c r="J90" s="81" t="s">
        <v>225</v>
      </c>
      <c r="K90" s="239">
        <v>30125690957.150002</v>
      </c>
      <c r="L90" s="239">
        <v>30125690957.150002</v>
      </c>
      <c r="M90" s="81" t="s">
        <v>226</v>
      </c>
    </row>
    <row r="91" spans="1:13">
      <c r="A91" s="81" t="s">
        <v>220</v>
      </c>
      <c r="B91" s="81" t="s">
        <v>221</v>
      </c>
      <c r="C91" s="81" t="s">
        <v>222</v>
      </c>
      <c r="D91" s="81" t="s">
        <v>223</v>
      </c>
      <c r="E91" s="81" t="s">
        <v>224</v>
      </c>
      <c r="F91" s="234">
        <v>30204060101</v>
      </c>
      <c r="G91" s="234" t="s">
        <v>35</v>
      </c>
      <c r="H91" s="238"/>
      <c r="I91" s="237">
        <v>851628392</v>
      </c>
      <c r="J91" s="81" t="s">
        <v>225</v>
      </c>
      <c r="K91" s="239">
        <v>30125690957.150002</v>
      </c>
      <c r="L91" s="239">
        <v>30125690957.150002</v>
      </c>
      <c r="M91" s="81" t="s">
        <v>226</v>
      </c>
    </row>
    <row r="92" spans="1:13">
      <c r="A92" s="81" t="s">
        <v>220</v>
      </c>
      <c r="B92" s="81" t="s">
        <v>221</v>
      </c>
      <c r="C92" s="81" t="s">
        <v>222</v>
      </c>
      <c r="D92" s="81" t="s">
        <v>223</v>
      </c>
      <c r="E92" s="81" t="s">
        <v>224</v>
      </c>
      <c r="F92" s="234">
        <v>3020406010101</v>
      </c>
      <c r="G92" s="234" t="s">
        <v>35</v>
      </c>
      <c r="H92" s="238"/>
      <c r="I92" s="240">
        <f>351091+63909</f>
        <v>415000</v>
      </c>
      <c r="J92" s="81" t="s">
        <v>225</v>
      </c>
      <c r="K92" s="239">
        <v>30125690957.150002</v>
      </c>
      <c r="L92" s="239">
        <v>30125690957.150002</v>
      </c>
      <c r="M92" s="81" t="s">
        <v>226</v>
      </c>
    </row>
    <row r="93" spans="1:13">
      <c r="A93" s="81" t="s">
        <v>220</v>
      </c>
      <c r="B93" s="81" t="s">
        <v>221</v>
      </c>
      <c r="C93" s="81" t="s">
        <v>222</v>
      </c>
      <c r="D93" s="81" t="s">
        <v>223</v>
      </c>
      <c r="E93" s="81" t="s">
        <v>224</v>
      </c>
      <c r="F93" s="234">
        <v>3020406010103</v>
      </c>
      <c r="G93" s="234" t="s">
        <v>36</v>
      </c>
      <c r="H93" s="238"/>
      <c r="I93" s="240">
        <v>850213392</v>
      </c>
      <c r="J93" s="81" t="s">
        <v>225</v>
      </c>
      <c r="K93" s="239">
        <v>30125690957.150002</v>
      </c>
      <c r="L93" s="239">
        <v>30125690957.150002</v>
      </c>
      <c r="M93" s="81" t="s">
        <v>226</v>
      </c>
    </row>
    <row r="94" spans="1:13">
      <c r="A94" s="81" t="s">
        <v>220</v>
      </c>
      <c r="B94" s="81" t="s">
        <v>221</v>
      </c>
      <c r="C94" s="81" t="s">
        <v>222</v>
      </c>
      <c r="D94" s="81" t="s">
        <v>223</v>
      </c>
      <c r="E94" s="81" t="s">
        <v>224</v>
      </c>
      <c r="F94" s="234">
        <v>3020406010139</v>
      </c>
      <c r="G94" s="234" t="s">
        <v>37</v>
      </c>
      <c r="H94" s="238"/>
      <c r="I94" s="240">
        <f>1063909-63909</f>
        <v>1000000</v>
      </c>
      <c r="J94" s="81" t="s">
        <v>225</v>
      </c>
      <c r="K94" s="239">
        <v>30125690957.150002</v>
      </c>
      <c r="L94" s="239">
        <v>30125690957.150002</v>
      </c>
      <c r="M94" s="81" t="s">
        <v>226</v>
      </c>
    </row>
    <row r="95" spans="1:13">
      <c r="A95" s="81" t="s">
        <v>220</v>
      </c>
      <c r="B95" s="81" t="s">
        <v>221</v>
      </c>
      <c r="C95" s="81" t="s">
        <v>222</v>
      </c>
      <c r="D95" s="81" t="s">
        <v>223</v>
      </c>
      <c r="E95" s="81" t="s">
        <v>224</v>
      </c>
      <c r="F95" s="234">
        <v>4</v>
      </c>
      <c r="G95" s="234" t="s">
        <v>144</v>
      </c>
      <c r="H95" s="237">
        <v>320992407.39999998</v>
      </c>
      <c r="I95" s="238"/>
      <c r="J95" s="81" t="s">
        <v>225</v>
      </c>
      <c r="K95" s="239">
        <v>30125690957.150002</v>
      </c>
      <c r="L95" s="239">
        <v>30125690957.150002</v>
      </c>
      <c r="M95" s="81" t="s">
        <v>226</v>
      </c>
    </row>
    <row r="96" spans="1:13">
      <c r="A96" s="81" t="s">
        <v>220</v>
      </c>
      <c r="B96" s="81" t="s">
        <v>221</v>
      </c>
      <c r="C96" s="81" t="s">
        <v>222</v>
      </c>
      <c r="D96" s="81" t="s">
        <v>223</v>
      </c>
      <c r="E96" s="81" t="s">
        <v>224</v>
      </c>
      <c r="F96" s="234">
        <v>401</v>
      </c>
      <c r="G96" s="234" t="s">
        <v>38</v>
      </c>
      <c r="H96" s="237">
        <v>169819027.96000001</v>
      </c>
      <c r="I96" s="238"/>
      <c r="J96" s="81" t="s">
        <v>225</v>
      </c>
      <c r="K96" s="239">
        <v>30125690957.150002</v>
      </c>
      <c r="L96" s="239">
        <v>30125690957.150002</v>
      </c>
      <c r="M96" s="81" t="s">
        <v>226</v>
      </c>
    </row>
    <row r="97" spans="1:13">
      <c r="A97" s="81" t="s">
        <v>220</v>
      </c>
      <c r="B97" s="81" t="s">
        <v>221</v>
      </c>
      <c r="C97" s="81" t="s">
        <v>222</v>
      </c>
      <c r="D97" s="81" t="s">
        <v>223</v>
      </c>
      <c r="E97" s="81" t="s">
        <v>224</v>
      </c>
      <c r="F97" s="234">
        <v>40101</v>
      </c>
      <c r="G97" s="234" t="s">
        <v>39</v>
      </c>
      <c r="H97" s="237">
        <v>169437488.88999999</v>
      </c>
      <c r="I97" s="238"/>
      <c r="J97" s="81" t="s">
        <v>225</v>
      </c>
      <c r="K97" s="239">
        <v>30125690957.150002</v>
      </c>
      <c r="L97" s="239">
        <v>30125690957.150002</v>
      </c>
      <c r="M97" s="81" t="s">
        <v>226</v>
      </c>
    </row>
    <row r="98" spans="1:13">
      <c r="A98" s="81" t="s">
        <v>220</v>
      </c>
      <c r="B98" s="81" t="s">
        <v>221</v>
      </c>
      <c r="C98" s="81" t="s">
        <v>222</v>
      </c>
      <c r="D98" s="81" t="s">
        <v>223</v>
      </c>
      <c r="E98" s="81" t="s">
        <v>224</v>
      </c>
      <c r="F98" s="234">
        <v>4010101</v>
      </c>
      <c r="G98" s="234" t="s">
        <v>40</v>
      </c>
      <c r="H98" s="242">
        <v>162644632.13</v>
      </c>
      <c r="I98" s="238"/>
      <c r="J98" s="81" t="s">
        <v>225</v>
      </c>
      <c r="K98" s="239">
        <v>30125690957.150002</v>
      </c>
      <c r="L98" s="239">
        <v>30125690957.150002</v>
      </c>
      <c r="M98" s="81" t="s">
        <v>226</v>
      </c>
    </row>
    <row r="99" spans="1:13">
      <c r="A99" s="81" t="s">
        <v>220</v>
      </c>
      <c r="B99" s="81" t="s">
        <v>221</v>
      </c>
      <c r="C99" s="81" t="s">
        <v>222</v>
      </c>
      <c r="D99" s="81" t="s">
        <v>223</v>
      </c>
      <c r="E99" s="81" t="s">
        <v>224</v>
      </c>
      <c r="F99" s="234">
        <v>401010101</v>
      </c>
      <c r="G99" s="234" t="s">
        <v>40</v>
      </c>
      <c r="H99" s="237">
        <v>162644632.13</v>
      </c>
      <c r="I99" s="238"/>
      <c r="J99" s="81" t="s">
        <v>225</v>
      </c>
      <c r="K99" s="239">
        <v>30125690957.150002</v>
      </c>
      <c r="L99" s="239">
        <v>30125690957.150002</v>
      </c>
      <c r="M99" s="81" t="s">
        <v>226</v>
      </c>
    </row>
    <row r="100" spans="1:13">
      <c r="A100" s="81" t="s">
        <v>220</v>
      </c>
      <c r="B100" s="81" t="s">
        <v>221</v>
      </c>
      <c r="C100" s="81" t="s">
        <v>222</v>
      </c>
      <c r="D100" s="81" t="s">
        <v>223</v>
      </c>
      <c r="E100" s="81" t="s">
        <v>224</v>
      </c>
      <c r="F100" s="234">
        <v>40101010101</v>
      </c>
      <c r="G100" s="234" t="s">
        <v>40</v>
      </c>
      <c r="H100" s="237">
        <v>162644632.13</v>
      </c>
      <c r="I100" s="238"/>
      <c r="J100" s="81" t="s">
        <v>225</v>
      </c>
      <c r="K100" s="239">
        <v>30125690957.150002</v>
      </c>
      <c r="L100" s="239">
        <v>30125690957.150002</v>
      </c>
      <c r="M100" s="81" t="s">
        <v>226</v>
      </c>
    </row>
    <row r="101" spans="1:13">
      <c r="A101" s="81" t="s">
        <v>220</v>
      </c>
      <c r="B101" s="81" t="s">
        <v>221</v>
      </c>
      <c r="C101" s="81" t="s">
        <v>222</v>
      </c>
      <c r="D101" s="81" t="s">
        <v>223</v>
      </c>
      <c r="E101" s="81" t="s">
        <v>224</v>
      </c>
      <c r="F101" s="234">
        <v>4010101010101</v>
      </c>
      <c r="G101" s="234" t="s">
        <v>40</v>
      </c>
      <c r="H101" s="237">
        <v>162644632.13</v>
      </c>
      <c r="I101" s="238"/>
      <c r="J101" s="81" t="s">
        <v>225</v>
      </c>
      <c r="K101" s="239">
        <v>30125690957.150002</v>
      </c>
      <c r="L101" s="239">
        <v>30125690957.150002</v>
      </c>
      <c r="M101" s="81" t="s">
        <v>226</v>
      </c>
    </row>
    <row r="102" spans="1:13">
      <c r="A102" s="81" t="s">
        <v>220</v>
      </c>
      <c r="B102" s="81" t="s">
        <v>221</v>
      </c>
      <c r="C102" s="81" t="s">
        <v>222</v>
      </c>
      <c r="D102" s="81" t="s">
        <v>223</v>
      </c>
      <c r="E102" s="81" t="s">
        <v>224</v>
      </c>
      <c r="F102" s="234">
        <v>4010102</v>
      </c>
      <c r="G102" s="234" t="s">
        <v>41</v>
      </c>
      <c r="H102" s="240">
        <v>6792856.7599999998</v>
      </c>
      <c r="I102" s="238"/>
      <c r="J102" s="81" t="s">
        <v>225</v>
      </c>
      <c r="K102" s="239">
        <v>30125690957.150002</v>
      </c>
      <c r="L102" s="239">
        <v>30125690957.150002</v>
      </c>
      <c r="M102" s="81" t="s">
        <v>226</v>
      </c>
    </row>
    <row r="103" spans="1:13">
      <c r="A103" s="81" t="s">
        <v>220</v>
      </c>
      <c r="B103" s="81" t="s">
        <v>221</v>
      </c>
      <c r="C103" s="81" t="s">
        <v>222</v>
      </c>
      <c r="D103" s="81" t="s">
        <v>223</v>
      </c>
      <c r="E103" s="81" t="s">
        <v>224</v>
      </c>
      <c r="F103" s="234">
        <v>401010201</v>
      </c>
      <c r="G103" s="234" t="s">
        <v>41</v>
      </c>
      <c r="H103" s="237">
        <v>6792856.7599999998</v>
      </c>
      <c r="I103" s="238"/>
      <c r="J103" s="81" t="s">
        <v>225</v>
      </c>
      <c r="K103" s="239">
        <v>30125690957.150002</v>
      </c>
      <c r="L103" s="239">
        <v>30125690957.150002</v>
      </c>
      <c r="M103" s="81" t="s">
        <v>226</v>
      </c>
    </row>
    <row r="104" spans="1:13">
      <c r="A104" s="81" t="s">
        <v>220</v>
      </c>
      <c r="B104" s="81" t="s">
        <v>221</v>
      </c>
      <c r="C104" s="81" t="s">
        <v>222</v>
      </c>
      <c r="D104" s="81" t="s">
        <v>223</v>
      </c>
      <c r="E104" s="81" t="s">
        <v>224</v>
      </c>
      <c r="F104" s="234">
        <v>40101020101</v>
      </c>
      <c r="G104" s="234" t="s">
        <v>41</v>
      </c>
      <c r="H104" s="237">
        <v>6792856.7599999998</v>
      </c>
      <c r="I104" s="238"/>
      <c r="J104" s="81" t="s">
        <v>225</v>
      </c>
      <c r="K104" s="239">
        <v>30125690957.150002</v>
      </c>
      <c r="L104" s="239">
        <v>30125690957.150002</v>
      </c>
      <c r="M104" s="81" t="s">
        <v>226</v>
      </c>
    </row>
    <row r="105" spans="1:13">
      <c r="A105" s="81" t="s">
        <v>220</v>
      </c>
      <c r="B105" s="81" t="s">
        <v>221</v>
      </c>
      <c r="C105" s="81" t="s">
        <v>222</v>
      </c>
      <c r="D105" s="81" t="s">
        <v>223</v>
      </c>
      <c r="E105" s="81" t="s">
        <v>224</v>
      </c>
      <c r="F105" s="234">
        <v>4010102010101</v>
      </c>
      <c r="G105" s="234" t="s">
        <v>41</v>
      </c>
      <c r="H105" s="237">
        <v>6792856.7599999998</v>
      </c>
      <c r="I105" s="238"/>
      <c r="J105" s="81" t="s">
        <v>225</v>
      </c>
      <c r="K105" s="239">
        <v>30125690957.150002</v>
      </c>
      <c r="L105" s="239">
        <v>30125690957.150002</v>
      </c>
      <c r="M105" s="81" t="s">
        <v>226</v>
      </c>
    </row>
    <row r="106" spans="1:13">
      <c r="A106" s="81" t="s">
        <v>220</v>
      </c>
      <c r="B106" s="81" t="s">
        <v>221</v>
      </c>
      <c r="C106" s="81" t="s">
        <v>222</v>
      </c>
      <c r="D106" s="81" t="s">
        <v>223</v>
      </c>
      <c r="E106" s="81" t="s">
        <v>224</v>
      </c>
      <c r="F106" s="234">
        <v>40102</v>
      </c>
      <c r="G106" s="234" t="s">
        <v>42</v>
      </c>
      <c r="H106" s="240">
        <v>120208.68</v>
      </c>
      <c r="I106" s="238"/>
      <c r="J106" s="81" t="s">
        <v>225</v>
      </c>
      <c r="K106" s="239">
        <v>30125690957.150002</v>
      </c>
      <c r="L106" s="239">
        <v>30125690957.150002</v>
      </c>
      <c r="M106" s="81" t="s">
        <v>226</v>
      </c>
    </row>
    <row r="107" spans="1:13">
      <c r="A107" s="81" t="s">
        <v>220</v>
      </c>
      <c r="B107" s="81" t="s">
        <v>221</v>
      </c>
      <c r="C107" s="81" t="s">
        <v>222</v>
      </c>
      <c r="D107" s="81" t="s">
        <v>223</v>
      </c>
      <c r="E107" s="81" t="s">
        <v>224</v>
      </c>
      <c r="F107" s="234">
        <v>4010203</v>
      </c>
      <c r="G107" s="234" t="s">
        <v>42</v>
      </c>
      <c r="H107" s="237">
        <v>120208.68</v>
      </c>
      <c r="I107" s="238"/>
      <c r="J107" s="81" t="s">
        <v>225</v>
      </c>
      <c r="K107" s="239">
        <v>30125690957.150002</v>
      </c>
      <c r="L107" s="239">
        <v>30125690957.150002</v>
      </c>
      <c r="M107" s="81" t="s">
        <v>226</v>
      </c>
    </row>
    <row r="108" spans="1:13">
      <c r="A108" s="81" t="s">
        <v>220</v>
      </c>
      <c r="B108" s="81" t="s">
        <v>221</v>
      </c>
      <c r="C108" s="81" t="s">
        <v>222</v>
      </c>
      <c r="D108" s="81" t="s">
        <v>223</v>
      </c>
      <c r="E108" s="81" t="s">
        <v>224</v>
      </c>
      <c r="F108" s="234">
        <v>401020301</v>
      </c>
      <c r="G108" s="234" t="s">
        <v>42</v>
      </c>
      <c r="H108" s="237">
        <v>120208.68</v>
      </c>
      <c r="I108" s="238"/>
      <c r="J108" s="81" t="s">
        <v>225</v>
      </c>
      <c r="K108" s="239">
        <v>30125690957.150002</v>
      </c>
      <c r="L108" s="239">
        <v>30125690957.150002</v>
      </c>
      <c r="M108" s="81" t="s">
        <v>226</v>
      </c>
    </row>
    <row r="109" spans="1:13">
      <c r="A109" s="81" t="s">
        <v>220</v>
      </c>
      <c r="B109" s="81" t="s">
        <v>221</v>
      </c>
      <c r="C109" s="81" t="s">
        <v>222</v>
      </c>
      <c r="D109" s="81" t="s">
        <v>223</v>
      </c>
      <c r="E109" s="81" t="s">
        <v>224</v>
      </c>
      <c r="F109" s="234">
        <v>40102030101</v>
      </c>
      <c r="G109" s="234" t="s">
        <v>42</v>
      </c>
      <c r="H109" s="237">
        <v>120208.68</v>
      </c>
      <c r="I109" s="238"/>
      <c r="J109" s="81" t="s">
        <v>225</v>
      </c>
      <c r="K109" s="239">
        <v>30125690957.150002</v>
      </c>
      <c r="L109" s="239">
        <v>30125690957.150002</v>
      </c>
      <c r="M109" s="81" t="s">
        <v>226</v>
      </c>
    </row>
    <row r="110" spans="1:13">
      <c r="A110" s="81" t="s">
        <v>220</v>
      </c>
      <c r="B110" s="81" t="s">
        <v>221</v>
      </c>
      <c r="C110" s="81" t="s">
        <v>222</v>
      </c>
      <c r="D110" s="81" t="s">
        <v>223</v>
      </c>
      <c r="E110" s="81" t="s">
        <v>224</v>
      </c>
      <c r="F110" s="234">
        <v>4010203010101</v>
      </c>
      <c r="G110" s="234" t="s">
        <v>43</v>
      </c>
      <c r="H110" s="237">
        <v>63820.68</v>
      </c>
      <c r="I110" s="238"/>
      <c r="J110" s="81" t="s">
        <v>225</v>
      </c>
      <c r="K110" s="239">
        <v>30125690957.150002</v>
      </c>
      <c r="L110" s="239">
        <v>30125690957.150002</v>
      </c>
      <c r="M110" s="81" t="s">
        <v>226</v>
      </c>
    </row>
    <row r="111" spans="1:13">
      <c r="A111" s="81" t="s">
        <v>220</v>
      </c>
      <c r="B111" s="81" t="s">
        <v>221</v>
      </c>
      <c r="C111" s="81" t="s">
        <v>222</v>
      </c>
      <c r="D111" s="81" t="s">
        <v>223</v>
      </c>
      <c r="E111" s="81" t="s">
        <v>224</v>
      </c>
      <c r="F111" s="234">
        <v>4010203010102</v>
      </c>
      <c r="G111" s="234" t="s">
        <v>44</v>
      </c>
      <c r="H111" s="237">
        <v>56388</v>
      </c>
      <c r="I111" s="238"/>
      <c r="J111" s="81" t="s">
        <v>225</v>
      </c>
      <c r="K111" s="239">
        <v>30125690957.150002</v>
      </c>
      <c r="L111" s="239">
        <v>30125690957.150002</v>
      </c>
      <c r="M111" s="81" t="s">
        <v>226</v>
      </c>
    </row>
    <row r="112" spans="1:13">
      <c r="A112" s="81" t="s">
        <v>220</v>
      </c>
      <c r="B112" s="81" t="s">
        <v>221</v>
      </c>
      <c r="C112" s="81" t="s">
        <v>222</v>
      </c>
      <c r="D112" s="81" t="s">
        <v>223</v>
      </c>
      <c r="E112" s="81" t="s">
        <v>224</v>
      </c>
      <c r="F112" s="234">
        <v>40105</v>
      </c>
      <c r="G112" s="234" t="s">
        <v>45</v>
      </c>
      <c r="H112" s="240">
        <v>261330.39</v>
      </c>
      <c r="I112" s="238"/>
      <c r="J112" s="81" t="s">
        <v>225</v>
      </c>
      <c r="K112" s="239">
        <v>30125690957.150002</v>
      </c>
      <c r="L112" s="239">
        <v>30125690957.150002</v>
      </c>
      <c r="M112" s="81" t="s">
        <v>226</v>
      </c>
    </row>
    <row r="113" spans="1:13">
      <c r="A113" s="81" t="s">
        <v>220</v>
      </c>
      <c r="B113" s="81" t="s">
        <v>221</v>
      </c>
      <c r="C113" s="81" t="s">
        <v>222</v>
      </c>
      <c r="D113" s="81" t="s">
        <v>223</v>
      </c>
      <c r="E113" s="81" t="s">
        <v>224</v>
      </c>
      <c r="F113" s="234">
        <v>4010501</v>
      </c>
      <c r="G113" s="234" t="s">
        <v>45</v>
      </c>
      <c r="H113" s="237">
        <v>261330.39</v>
      </c>
      <c r="I113" s="238"/>
      <c r="J113" s="81" t="s">
        <v>225</v>
      </c>
      <c r="K113" s="239">
        <v>30125690957.150002</v>
      </c>
      <c r="L113" s="239">
        <v>30125690957.150002</v>
      </c>
      <c r="M113" s="81" t="s">
        <v>226</v>
      </c>
    </row>
    <row r="114" spans="1:13">
      <c r="A114" s="81" t="s">
        <v>220</v>
      </c>
      <c r="B114" s="81" t="s">
        <v>221</v>
      </c>
      <c r="C114" s="81" t="s">
        <v>222</v>
      </c>
      <c r="D114" s="81" t="s">
        <v>223</v>
      </c>
      <c r="E114" s="81" t="s">
        <v>224</v>
      </c>
      <c r="F114" s="234">
        <v>401050101</v>
      </c>
      <c r="G114" s="234" t="s">
        <v>45</v>
      </c>
      <c r="H114" s="237">
        <v>261330.39</v>
      </c>
      <c r="I114" s="238"/>
      <c r="J114" s="81" t="s">
        <v>225</v>
      </c>
      <c r="K114" s="239">
        <v>30125690957.150002</v>
      </c>
      <c r="L114" s="239">
        <v>30125690957.150002</v>
      </c>
      <c r="M114" s="81" t="s">
        <v>226</v>
      </c>
    </row>
    <row r="115" spans="1:13">
      <c r="A115" s="81" t="s">
        <v>220</v>
      </c>
      <c r="B115" s="81" t="s">
        <v>221</v>
      </c>
      <c r="C115" s="81" t="s">
        <v>222</v>
      </c>
      <c r="D115" s="81" t="s">
        <v>223</v>
      </c>
      <c r="E115" s="81" t="s">
        <v>224</v>
      </c>
      <c r="F115" s="234">
        <v>40105010101</v>
      </c>
      <c r="G115" s="234" t="s">
        <v>45</v>
      </c>
      <c r="H115" s="237">
        <v>261330.39</v>
      </c>
      <c r="I115" s="238"/>
      <c r="J115" s="81" t="s">
        <v>225</v>
      </c>
      <c r="K115" s="239">
        <v>30125690957.150002</v>
      </c>
      <c r="L115" s="239">
        <v>30125690957.150002</v>
      </c>
      <c r="M115" s="81" t="s">
        <v>226</v>
      </c>
    </row>
    <row r="116" spans="1:13">
      <c r="A116" s="81" t="s">
        <v>220</v>
      </c>
      <c r="B116" s="81" t="s">
        <v>221</v>
      </c>
      <c r="C116" s="81" t="s">
        <v>222</v>
      </c>
      <c r="D116" s="81" t="s">
        <v>223</v>
      </c>
      <c r="E116" s="81" t="s">
        <v>224</v>
      </c>
      <c r="F116" s="234">
        <v>4010501010103</v>
      </c>
      <c r="G116" s="234" t="s">
        <v>46</v>
      </c>
      <c r="H116" s="237">
        <v>261330.39</v>
      </c>
      <c r="I116" s="238"/>
      <c r="J116" s="81" t="s">
        <v>225</v>
      </c>
      <c r="K116" s="239">
        <v>30125690957.150002</v>
      </c>
      <c r="L116" s="239">
        <v>30125690957.150002</v>
      </c>
      <c r="M116" s="81" t="s">
        <v>226</v>
      </c>
    </row>
    <row r="117" spans="1:13">
      <c r="A117" s="81" t="s">
        <v>220</v>
      </c>
      <c r="B117" s="81" t="s">
        <v>221</v>
      </c>
      <c r="C117" s="81" t="s">
        <v>222</v>
      </c>
      <c r="D117" s="81" t="s">
        <v>223</v>
      </c>
      <c r="E117" s="81" t="s">
        <v>224</v>
      </c>
      <c r="F117" s="234">
        <v>402</v>
      </c>
      <c r="G117" s="234" t="s">
        <v>47</v>
      </c>
      <c r="H117" s="237">
        <v>149617121.44</v>
      </c>
      <c r="I117" s="238"/>
      <c r="J117" s="81" t="s">
        <v>225</v>
      </c>
      <c r="K117" s="239">
        <v>30125690957.150002</v>
      </c>
      <c r="L117" s="239">
        <v>30125690957.150002</v>
      </c>
      <c r="M117" s="81" t="s">
        <v>226</v>
      </c>
    </row>
    <row r="118" spans="1:13">
      <c r="A118" s="81" t="s">
        <v>220</v>
      </c>
      <c r="B118" s="81" t="s">
        <v>221</v>
      </c>
      <c r="C118" s="81" t="s">
        <v>222</v>
      </c>
      <c r="D118" s="81" t="s">
        <v>223</v>
      </c>
      <c r="E118" s="81" t="s">
        <v>224</v>
      </c>
      <c r="F118" s="234">
        <v>40201</v>
      </c>
      <c r="G118" s="234" t="s">
        <v>48</v>
      </c>
      <c r="H118" s="240">
        <v>463909</v>
      </c>
      <c r="I118" s="238"/>
      <c r="J118" s="81" t="s">
        <v>225</v>
      </c>
      <c r="K118" s="239">
        <v>30125690957.150002</v>
      </c>
      <c r="L118" s="239">
        <v>30125690957.150002</v>
      </c>
      <c r="M118" s="81" t="s">
        <v>226</v>
      </c>
    </row>
    <row r="119" spans="1:13">
      <c r="A119" s="81" t="s">
        <v>220</v>
      </c>
      <c r="B119" s="81" t="s">
        <v>221</v>
      </c>
      <c r="C119" s="81" t="s">
        <v>222</v>
      </c>
      <c r="D119" s="81" t="s">
        <v>223</v>
      </c>
      <c r="E119" s="81" t="s">
        <v>224</v>
      </c>
      <c r="F119" s="234">
        <v>4020101</v>
      </c>
      <c r="G119" s="234" t="s">
        <v>48</v>
      </c>
      <c r="H119" s="237">
        <v>463909</v>
      </c>
      <c r="I119" s="238"/>
      <c r="J119" s="81" t="s">
        <v>225</v>
      </c>
      <c r="K119" s="239">
        <v>30125690957.150002</v>
      </c>
      <c r="L119" s="239">
        <v>30125690957.150002</v>
      </c>
      <c r="M119" s="81" t="s">
        <v>226</v>
      </c>
    </row>
    <row r="120" spans="1:13">
      <c r="A120" s="81" t="s">
        <v>220</v>
      </c>
      <c r="B120" s="81" t="s">
        <v>221</v>
      </c>
      <c r="C120" s="81" t="s">
        <v>222</v>
      </c>
      <c r="D120" s="81" t="s">
        <v>223</v>
      </c>
      <c r="E120" s="81" t="s">
        <v>224</v>
      </c>
      <c r="F120" s="234">
        <v>402010101</v>
      </c>
      <c r="G120" s="234" t="s">
        <v>48</v>
      </c>
      <c r="H120" s="237">
        <v>463909</v>
      </c>
      <c r="I120" s="238"/>
      <c r="J120" s="81" t="s">
        <v>225</v>
      </c>
      <c r="K120" s="239">
        <v>30125690957.150002</v>
      </c>
      <c r="L120" s="239">
        <v>30125690957.150002</v>
      </c>
      <c r="M120" s="81" t="s">
        <v>226</v>
      </c>
    </row>
    <row r="121" spans="1:13">
      <c r="A121" s="81" t="s">
        <v>220</v>
      </c>
      <c r="B121" s="81" t="s">
        <v>221</v>
      </c>
      <c r="C121" s="81" t="s">
        <v>222</v>
      </c>
      <c r="D121" s="81" t="s">
        <v>223</v>
      </c>
      <c r="E121" s="81" t="s">
        <v>224</v>
      </c>
      <c r="F121" s="234">
        <v>40201010101</v>
      </c>
      <c r="G121" s="234" t="s">
        <v>48</v>
      </c>
      <c r="H121" s="237">
        <v>463909</v>
      </c>
      <c r="I121" s="238"/>
      <c r="J121" s="81" t="s">
        <v>225</v>
      </c>
      <c r="K121" s="239">
        <v>30125690957.150002</v>
      </c>
      <c r="L121" s="239">
        <v>30125690957.150002</v>
      </c>
      <c r="M121" s="81" t="s">
        <v>226</v>
      </c>
    </row>
    <row r="122" spans="1:13">
      <c r="A122" s="81" t="s">
        <v>220</v>
      </c>
      <c r="B122" s="81" t="s">
        <v>221</v>
      </c>
      <c r="C122" s="81" t="s">
        <v>222</v>
      </c>
      <c r="D122" s="81" t="s">
        <v>223</v>
      </c>
      <c r="E122" s="81" t="s">
        <v>224</v>
      </c>
      <c r="F122" s="234">
        <v>4020101010101</v>
      </c>
      <c r="G122" s="234" t="s">
        <v>49</v>
      </c>
      <c r="H122" s="237">
        <v>463909</v>
      </c>
      <c r="I122" s="238"/>
      <c r="J122" s="81" t="s">
        <v>225</v>
      </c>
      <c r="K122" s="239">
        <v>30125690957.150002</v>
      </c>
      <c r="L122" s="239">
        <v>30125690957.150002</v>
      </c>
      <c r="M122" s="81" t="s">
        <v>226</v>
      </c>
    </row>
    <row r="123" spans="1:13">
      <c r="A123" s="81" t="s">
        <v>220</v>
      </c>
      <c r="B123" s="81" t="s">
        <v>221</v>
      </c>
      <c r="C123" s="81" t="s">
        <v>222</v>
      </c>
      <c r="D123" s="81" t="s">
        <v>223</v>
      </c>
      <c r="E123" s="81" t="s">
        <v>224</v>
      </c>
      <c r="F123" s="234">
        <v>40203</v>
      </c>
      <c r="G123" s="234" t="s">
        <v>50</v>
      </c>
      <c r="H123" s="240">
        <v>20603632.640000001</v>
      </c>
      <c r="I123" s="238"/>
      <c r="J123" s="81" t="s">
        <v>225</v>
      </c>
      <c r="K123" s="239">
        <v>30125690957.150002</v>
      </c>
      <c r="L123" s="239">
        <v>30125690957.150002</v>
      </c>
      <c r="M123" s="81" t="s">
        <v>226</v>
      </c>
    </row>
    <row r="124" spans="1:13">
      <c r="A124" s="81" t="s">
        <v>220</v>
      </c>
      <c r="B124" s="81" t="s">
        <v>221</v>
      </c>
      <c r="C124" s="81" t="s">
        <v>222</v>
      </c>
      <c r="D124" s="81" t="s">
        <v>223</v>
      </c>
      <c r="E124" s="81" t="s">
        <v>224</v>
      </c>
      <c r="F124" s="234">
        <v>4020301</v>
      </c>
      <c r="G124" s="234" t="s">
        <v>50</v>
      </c>
      <c r="H124" s="237">
        <v>20603632.640000001</v>
      </c>
      <c r="I124" s="238"/>
      <c r="J124" s="81" t="s">
        <v>225</v>
      </c>
      <c r="K124" s="239">
        <v>30125690957.150002</v>
      </c>
      <c r="L124" s="239">
        <v>30125690957.150002</v>
      </c>
      <c r="M124" s="81" t="s">
        <v>226</v>
      </c>
    </row>
    <row r="125" spans="1:13">
      <c r="A125" s="81" t="s">
        <v>220</v>
      </c>
      <c r="B125" s="81" t="s">
        <v>221</v>
      </c>
      <c r="C125" s="81" t="s">
        <v>222</v>
      </c>
      <c r="D125" s="81" t="s">
        <v>223</v>
      </c>
      <c r="E125" s="81" t="s">
        <v>224</v>
      </c>
      <c r="F125" s="234">
        <v>402030101</v>
      </c>
      <c r="G125" s="234" t="s">
        <v>50</v>
      </c>
      <c r="H125" s="237">
        <v>20603632.640000001</v>
      </c>
      <c r="I125" s="238"/>
      <c r="J125" s="81" t="s">
        <v>225</v>
      </c>
      <c r="K125" s="239">
        <v>30125690957.150002</v>
      </c>
      <c r="L125" s="239">
        <v>30125690957.150002</v>
      </c>
      <c r="M125" s="81" t="s">
        <v>226</v>
      </c>
    </row>
    <row r="126" spans="1:13">
      <c r="A126" s="81" t="s">
        <v>220</v>
      </c>
      <c r="B126" s="81" t="s">
        <v>221</v>
      </c>
      <c r="C126" s="81" t="s">
        <v>222</v>
      </c>
      <c r="D126" s="81" t="s">
        <v>223</v>
      </c>
      <c r="E126" s="81" t="s">
        <v>224</v>
      </c>
      <c r="F126" s="234">
        <v>40203010101</v>
      </c>
      <c r="G126" s="234" t="s">
        <v>50</v>
      </c>
      <c r="H126" s="237">
        <v>20603632.640000001</v>
      </c>
      <c r="I126" s="238"/>
      <c r="J126" s="81" t="s">
        <v>225</v>
      </c>
      <c r="K126" s="239">
        <v>30125690957.150002</v>
      </c>
      <c r="L126" s="239">
        <v>30125690957.150002</v>
      </c>
      <c r="M126" s="81" t="s">
        <v>226</v>
      </c>
    </row>
    <row r="127" spans="1:13">
      <c r="A127" s="81" t="s">
        <v>220</v>
      </c>
      <c r="B127" s="81" t="s">
        <v>221</v>
      </c>
      <c r="C127" s="81" t="s">
        <v>222</v>
      </c>
      <c r="D127" s="81" t="s">
        <v>223</v>
      </c>
      <c r="E127" s="81" t="s">
        <v>224</v>
      </c>
      <c r="F127" s="234">
        <v>4020301010101</v>
      </c>
      <c r="G127" s="234" t="s">
        <v>50</v>
      </c>
      <c r="H127" s="237">
        <v>20603632.640000001</v>
      </c>
      <c r="I127" s="238"/>
      <c r="J127" s="81" t="s">
        <v>225</v>
      </c>
      <c r="K127" s="239">
        <v>30125690957.150002</v>
      </c>
      <c r="L127" s="239">
        <v>30125690957.150002</v>
      </c>
      <c r="M127" s="81" t="s">
        <v>226</v>
      </c>
    </row>
    <row r="128" spans="1:13">
      <c r="A128" s="81" t="s">
        <v>220</v>
      </c>
      <c r="B128" s="81" t="s">
        <v>221</v>
      </c>
      <c r="C128" s="81" t="s">
        <v>222</v>
      </c>
      <c r="D128" s="81" t="s">
        <v>223</v>
      </c>
      <c r="E128" s="81" t="s">
        <v>224</v>
      </c>
      <c r="F128" s="234">
        <v>40204</v>
      </c>
      <c r="G128" s="234" t="s">
        <v>51</v>
      </c>
      <c r="H128" s="240">
        <f>128549579.8-99000</f>
        <v>128450579.8</v>
      </c>
      <c r="I128" s="238"/>
      <c r="J128" s="81" t="s">
        <v>225</v>
      </c>
      <c r="K128" s="239">
        <v>30125690957.150002</v>
      </c>
      <c r="L128" s="239">
        <v>30125690957.150002</v>
      </c>
      <c r="M128" s="81" t="s">
        <v>226</v>
      </c>
    </row>
    <row r="129" spans="1:13">
      <c r="A129" s="81" t="s">
        <v>220</v>
      </c>
      <c r="B129" s="81" t="s">
        <v>221</v>
      </c>
      <c r="C129" s="81" t="s">
        <v>222</v>
      </c>
      <c r="D129" s="81" t="s">
        <v>223</v>
      </c>
      <c r="E129" s="81" t="s">
        <v>224</v>
      </c>
      <c r="F129" s="234">
        <v>4020401</v>
      </c>
      <c r="G129" s="234" t="s">
        <v>51</v>
      </c>
      <c r="H129" s="237">
        <v>128549579.8</v>
      </c>
      <c r="I129" s="238"/>
      <c r="J129" s="81" t="s">
        <v>225</v>
      </c>
      <c r="K129" s="239">
        <v>30125690957.150002</v>
      </c>
      <c r="L129" s="239">
        <v>30125690957.150002</v>
      </c>
      <c r="M129" s="81" t="s">
        <v>226</v>
      </c>
    </row>
    <row r="130" spans="1:13">
      <c r="A130" s="81" t="s">
        <v>220</v>
      </c>
      <c r="B130" s="81" t="s">
        <v>221</v>
      </c>
      <c r="C130" s="81" t="s">
        <v>222</v>
      </c>
      <c r="D130" s="81" t="s">
        <v>223</v>
      </c>
      <c r="E130" s="81" t="s">
        <v>224</v>
      </c>
      <c r="F130" s="234">
        <v>402040101</v>
      </c>
      <c r="G130" s="234" t="s">
        <v>51</v>
      </c>
      <c r="H130" s="237">
        <v>128549579.8</v>
      </c>
      <c r="I130" s="238"/>
      <c r="J130" s="81" t="s">
        <v>225</v>
      </c>
      <c r="K130" s="239">
        <v>30125690957.150002</v>
      </c>
      <c r="L130" s="239">
        <v>30125690957.150002</v>
      </c>
      <c r="M130" s="81" t="s">
        <v>226</v>
      </c>
    </row>
    <row r="131" spans="1:13">
      <c r="A131" s="81" t="s">
        <v>220</v>
      </c>
      <c r="B131" s="81" t="s">
        <v>221</v>
      </c>
      <c r="C131" s="81" t="s">
        <v>222</v>
      </c>
      <c r="D131" s="81" t="s">
        <v>223</v>
      </c>
      <c r="E131" s="81" t="s">
        <v>224</v>
      </c>
      <c r="F131" s="234">
        <v>40204010102</v>
      </c>
      <c r="G131" s="234" t="s">
        <v>231</v>
      </c>
      <c r="H131" s="237">
        <v>128549579.8</v>
      </c>
      <c r="I131" s="238"/>
      <c r="J131" s="81" t="s">
        <v>225</v>
      </c>
      <c r="K131" s="239">
        <v>30125690957.150002</v>
      </c>
      <c r="L131" s="239">
        <v>30125690957.150002</v>
      </c>
      <c r="M131" s="81" t="s">
        <v>226</v>
      </c>
    </row>
    <row r="132" spans="1:13">
      <c r="A132" s="81" t="s">
        <v>220</v>
      </c>
      <c r="B132" s="81" t="s">
        <v>221</v>
      </c>
      <c r="C132" s="81" t="s">
        <v>222</v>
      </c>
      <c r="D132" s="81" t="s">
        <v>223</v>
      </c>
      <c r="E132" s="81" t="s">
        <v>224</v>
      </c>
      <c r="F132" s="185">
        <v>4020401010213</v>
      </c>
      <c r="G132" s="234" t="s">
        <v>51</v>
      </c>
      <c r="H132" s="237">
        <v>128549079</v>
      </c>
      <c r="I132" s="238"/>
      <c r="J132" s="81" t="s">
        <v>225</v>
      </c>
      <c r="K132" s="239">
        <v>30125690957.150002</v>
      </c>
      <c r="L132" s="239">
        <v>30125690957.150002</v>
      </c>
      <c r="M132" s="81" t="s">
        <v>226</v>
      </c>
    </row>
    <row r="133" spans="1:13">
      <c r="A133" s="81" t="s">
        <v>220</v>
      </c>
      <c r="B133" s="81" t="s">
        <v>221</v>
      </c>
      <c r="C133" s="81" t="s">
        <v>222</v>
      </c>
      <c r="D133" s="81" t="s">
        <v>223</v>
      </c>
      <c r="E133" s="81" t="s">
        <v>224</v>
      </c>
      <c r="F133" s="234">
        <v>4020401010218</v>
      </c>
      <c r="G133" s="234" t="s">
        <v>52</v>
      </c>
      <c r="H133" s="238">
        <v>500</v>
      </c>
      <c r="I133" s="238"/>
      <c r="J133" s="81" t="s">
        <v>225</v>
      </c>
      <c r="K133" s="239">
        <v>30125690957.150002</v>
      </c>
      <c r="L133" s="239">
        <v>30125690957.150002</v>
      </c>
      <c r="M133" s="81" t="s">
        <v>226</v>
      </c>
    </row>
    <row r="134" spans="1:13">
      <c r="A134" s="81" t="s">
        <v>220</v>
      </c>
      <c r="B134" s="81" t="s">
        <v>221</v>
      </c>
      <c r="C134" s="81" t="s">
        <v>222</v>
      </c>
      <c r="D134" s="81" t="s">
        <v>223</v>
      </c>
      <c r="E134" s="81" t="s">
        <v>224</v>
      </c>
      <c r="F134" s="234">
        <v>4020401010219</v>
      </c>
      <c r="G134" s="234" t="s">
        <v>53</v>
      </c>
      <c r="H134" s="238">
        <v>0.8</v>
      </c>
      <c r="I134" s="238"/>
      <c r="J134" s="81" t="s">
        <v>225</v>
      </c>
      <c r="K134" s="239">
        <v>30125690957.150002</v>
      </c>
      <c r="L134" s="239">
        <v>30125690957.150002</v>
      </c>
      <c r="M134" s="81" t="s">
        <v>226</v>
      </c>
    </row>
    <row r="135" spans="1:13">
      <c r="A135" s="81" t="s">
        <v>220</v>
      </c>
      <c r="B135" s="81" t="s">
        <v>221</v>
      </c>
      <c r="C135" s="81" t="s">
        <v>222</v>
      </c>
      <c r="D135" s="81" t="s">
        <v>223</v>
      </c>
      <c r="E135" s="81" t="s">
        <v>224</v>
      </c>
      <c r="F135" s="234">
        <v>403</v>
      </c>
      <c r="G135" s="234" t="s">
        <v>54</v>
      </c>
      <c r="H135" s="237">
        <v>1542668</v>
      </c>
      <c r="I135" s="238"/>
      <c r="J135" s="81" t="s">
        <v>225</v>
      </c>
      <c r="K135" s="239">
        <v>30125690957.150002</v>
      </c>
      <c r="L135" s="239">
        <v>30125690957.150002</v>
      </c>
      <c r="M135" s="81" t="s">
        <v>226</v>
      </c>
    </row>
    <row r="136" spans="1:13">
      <c r="A136" s="81" t="s">
        <v>220</v>
      </c>
      <c r="B136" s="81" t="s">
        <v>221</v>
      </c>
      <c r="C136" s="81" t="s">
        <v>222</v>
      </c>
      <c r="D136" s="81" t="s">
        <v>223</v>
      </c>
      <c r="E136" s="81" t="s">
        <v>224</v>
      </c>
      <c r="F136" s="234">
        <v>40301</v>
      </c>
      <c r="G136" s="234" t="s">
        <v>54</v>
      </c>
      <c r="H136" s="237">
        <v>1542668</v>
      </c>
      <c r="I136" s="238"/>
      <c r="J136" s="81" t="s">
        <v>225</v>
      </c>
      <c r="K136" s="239">
        <v>30125690957.150002</v>
      </c>
      <c r="L136" s="239">
        <v>30125690957.150002</v>
      </c>
      <c r="M136" s="81" t="s">
        <v>226</v>
      </c>
    </row>
    <row r="137" spans="1:13">
      <c r="A137" s="81" t="s">
        <v>220</v>
      </c>
      <c r="B137" s="81" t="s">
        <v>221</v>
      </c>
      <c r="C137" s="81" t="s">
        <v>222</v>
      </c>
      <c r="D137" s="81" t="s">
        <v>223</v>
      </c>
      <c r="E137" s="81" t="s">
        <v>224</v>
      </c>
      <c r="F137" s="234">
        <v>4030101</v>
      </c>
      <c r="G137" s="234" t="s">
        <v>54</v>
      </c>
      <c r="H137" s="237">
        <v>1542668</v>
      </c>
      <c r="I137" s="238"/>
      <c r="J137" s="81" t="s">
        <v>225</v>
      </c>
      <c r="K137" s="239">
        <v>30125690957.150002</v>
      </c>
      <c r="L137" s="239">
        <v>30125690957.150002</v>
      </c>
      <c r="M137" s="81" t="s">
        <v>226</v>
      </c>
    </row>
    <row r="138" spans="1:13">
      <c r="A138" s="81" t="s">
        <v>220</v>
      </c>
      <c r="B138" s="81" t="s">
        <v>221</v>
      </c>
      <c r="C138" s="81" t="s">
        <v>222</v>
      </c>
      <c r="D138" s="81" t="s">
        <v>223</v>
      </c>
      <c r="E138" s="81" t="s">
        <v>224</v>
      </c>
      <c r="F138" s="234">
        <v>403010101</v>
      </c>
      <c r="G138" s="234" t="s">
        <v>54</v>
      </c>
      <c r="H138" s="237">
        <v>1542668</v>
      </c>
      <c r="I138" s="238"/>
      <c r="J138" s="81" t="s">
        <v>225</v>
      </c>
      <c r="K138" s="239">
        <v>30125690957.150002</v>
      </c>
      <c r="L138" s="239">
        <v>30125690957.150002</v>
      </c>
      <c r="M138" s="81" t="s">
        <v>226</v>
      </c>
    </row>
    <row r="139" spans="1:13">
      <c r="A139" s="81" t="s">
        <v>220</v>
      </c>
      <c r="B139" s="81" t="s">
        <v>221</v>
      </c>
      <c r="C139" s="81" t="s">
        <v>222</v>
      </c>
      <c r="D139" s="81" t="s">
        <v>223</v>
      </c>
      <c r="E139" s="81" t="s">
        <v>224</v>
      </c>
      <c r="F139" s="234">
        <v>40301010103</v>
      </c>
      <c r="G139" s="234" t="s">
        <v>55</v>
      </c>
      <c r="H139" s="237">
        <v>1542668</v>
      </c>
      <c r="I139" s="238"/>
      <c r="J139" s="81" t="s">
        <v>225</v>
      </c>
      <c r="K139" s="239">
        <v>30125690957.150002</v>
      </c>
      <c r="L139" s="239">
        <v>30125690957.150002</v>
      </c>
      <c r="M139" s="81" t="s">
        <v>226</v>
      </c>
    </row>
    <row r="140" spans="1:13">
      <c r="A140" s="81" t="s">
        <v>220</v>
      </c>
      <c r="B140" s="81" t="s">
        <v>221</v>
      </c>
      <c r="C140" s="81" t="s">
        <v>222</v>
      </c>
      <c r="D140" s="81" t="s">
        <v>223</v>
      </c>
      <c r="E140" s="81" t="s">
        <v>224</v>
      </c>
      <c r="F140" s="234">
        <v>4030101010308</v>
      </c>
      <c r="G140" s="234" t="s">
        <v>56</v>
      </c>
      <c r="H140" s="240">
        <v>1441846</v>
      </c>
      <c r="I140" s="238"/>
      <c r="J140" s="81" t="s">
        <v>225</v>
      </c>
      <c r="K140" s="239">
        <v>30125690957.150002</v>
      </c>
      <c r="L140" s="239">
        <v>30125690957.150002</v>
      </c>
      <c r="M140" s="81" t="s">
        <v>226</v>
      </c>
    </row>
    <row r="141" spans="1:13">
      <c r="A141" s="81" t="s">
        <v>220</v>
      </c>
      <c r="B141" s="81" t="s">
        <v>221</v>
      </c>
      <c r="C141" s="81" t="s">
        <v>222</v>
      </c>
      <c r="D141" s="81" t="s">
        <v>223</v>
      </c>
      <c r="E141" s="81" t="s">
        <v>224</v>
      </c>
      <c r="F141" s="234">
        <v>4030101010310</v>
      </c>
      <c r="G141" s="234" t="s">
        <v>231</v>
      </c>
      <c r="H141" s="240">
        <f>100822+99000</f>
        <v>199822</v>
      </c>
      <c r="I141" s="238"/>
      <c r="J141" s="81" t="s">
        <v>225</v>
      </c>
      <c r="K141" s="239">
        <v>30125690957.150002</v>
      </c>
      <c r="L141" s="239">
        <v>30125690957.150002</v>
      </c>
      <c r="M141" s="81" t="s">
        <v>226</v>
      </c>
    </row>
    <row r="142" spans="1:13">
      <c r="A142" s="81" t="s">
        <v>220</v>
      </c>
      <c r="B142" s="81" t="s">
        <v>221</v>
      </c>
      <c r="C142" s="81" t="s">
        <v>222</v>
      </c>
      <c r="D142" s="81" t="s">
        <v>223</v>
      </c>
      <c r="E142" s="81" t="s">
        <v>224</v>
      </c>
      <c r="F142" s="234">
        <v>404</v>
      </c>
      <c r="G142" s="234" t="s">
        <v>57</v>
      </c>
      <c r="H142" s="240">
        <v>13590</v>
      </c>
      <c r="I142" s="238"/>
      <c r="J142" s="81" t="s">
        <v>225</v>
      </c>
      <c r="K142" s="239">
        <v>30125690957.150002</v>
      </c>
      <c r="L142" s="239">
        <v>30125690957.150002</v>
      </c>
      <c r="M142" s="81" t="s">
        <v>226</v>
      </c>
    </row>
    <row r="143" spans="1:13">
      <c r="A143" s="81" t="s">
        <v>220</v>
      </c>
      <c r="B143" s="81" t="s">
        <v>221</v>
      </c>
      <c r="C143" s="81" t="s">
        <v>222</v>
      </c>
      <c r="D143" s="81" t="s">
        <v>223</v>
      </c>
      <c r="E143" s="81" t="s">
        <v>224</v>
      </c>
      <c r="F143" s="234">
        <v>40403</v>
      </c>
      <c r="G143" s="234" t="s">
        <v>58</v>
      </c>
      <c r="H143" s="237">
        <v>13590</v>
      </c>
      <c r="I143" s="238"/>
      <c r="J143" s="81" t="s">
        <v>225</v>
      </c>
      <c r="K143" s="239">
        <v>30125690957.150002</v>
      </c>
      <c r="L143" s="239">
        <v>30125690957.150002</v>
      </c>
      <c r="M143" s="81" t="s">
        <v>226</v>
      </c>
    </row>
    <row r="144" spans="1:13">
      <c r="A144" s="81" t="s">
        <v>220</v>
      </c>
      <c r="B144" s="81" t="s">
        <v>221</v>
      </c>
      <c r="C144" s="81" t="s">
        <v>222</v>
      </c>
      <c r="D144" s="81" t="s">
        <v>223</v>
      </c>
      <c r="E144" s="81" t="s">
        <v>224</v>
      </c>
      <c r="F144" s="234">
        <v>4040301</v>
      </c>
      <c r="G144" s="234" t="s">
        <v>58</v>
      </c>
      <c r="H144" s="237">
        <v>13590</v>
      </c>
      <c r="I144" s="238"/>
      <c r="J144" s="81" t="s">
        <v>225</v>
      </c>
      <c r="K144" s="239">
        <v>30125690957.150002</v>
      </c>
      <c r="L144" s="239">
        <v>30125690957.150002</v>
      </c>
      <c r="M144" s="81" t="s">
        <v>226</v>
      </c>
    </row>
    <row r="145" spans="1:13">
      <c r="A145" s="81" t="s">
        <v>220</v>
      </c>
      <c r="B145" s="81" t="s">
        <v>221</v>
      </c>
      <c r="C145" s="81" t="s">
        <v>222</v>
      </c>
      <c r="D145" s="81" t="s">
        <v>223</v>
      </c>
      <c r="E145" s="81" t="s">
        <v>224</v>
      </c>
      <c r="F145" s="234">
        <v>404030101</v>
      </c>
      <c r="G145" s="234" t="s">
        <v>58</v>
      </c>
      <c r="H145" s="237">
        <v>13590</v>
      </c>
      <c r="I145" s="238"/>
      <c r="J145" s="81" t="s">
        <v>225</v>
      </c>
      <c r="K145" s="239">
        <v>30125690957.150002</v>
      </c>
      <c r="L145" s="239">
        <v>30125690957.150002</v>
      </c>
      <c r="M145" s="81" t="s">
        <v>226</v>
      </c>
    </row>
    <row r="146" spans="1:13">
      <c r="A146" s="81" t="s">
        <v>220</v>
      </c>
      <c r="B146" s="81" t="s">
        <v>221</v>
      </c>
      <c r="C146" s="81" t="s">
        <v>222</v>
      </c>
      <c r="D146" s="81" t="s">
        <v>223</v>
      </c>
      <c r="E146" s="81" t="s">
        <v>224</v>
      </c>
      <c r="F146" s="234">
        <v>40403010101</v>
      </c>
      <c r="G146" s="234" t="s">
        <v>58</v>
      </c>
      <c r="H146" s="237">
        <v>13590</v>
      </c>
      <c r="I146" s="238"/>
      <c r="J146" s="81" t="s">
        <v>225</v>
      </c>
      <c r="K146" s="239">
        <v>30125690957.150002</v>
      </c>
      <c r="L146" s="239">
        <v>30125690957.150002</v>
      </c>
      <c r="M146" s="81" t="s">
        <v>226</v>
      </c>
    </row>
    <row r="147" spans="1:13">
      <c r="A147" s="81" t="s">
        <v>220</v>
      </c>
      <c r="B147" s="81" t="s">
        <v>221</v>
      </c>
      <c r="C147" s="81" t="s">
        <v>222</v>
      </c>
      <c r="D147" s="81" t="s">
        <v>223</v>
      </c>
      <c r="E147" s="81" t="s">
        <v>224</v>
      </c>
      <c r="F147" s="234">
        <v>4040301010101</v>
      </c>
      <c r="G147" s="234" t="s">
        <v>58</v>
      </c>
      <c r="H147" s="237">
        <v>13590</v>
      </c>
      <c r="I147" s="238"/>
      <c r="J147" s="81" t="s">
        <v>225</v>
      </c>
      <c r="K147" s="239">
        <v>30125690957.150002</v>
      </c>
      <c r="L147" s="239">
        <v>30125690957.150002</v>
      </c>
      <c r="M147" s="81" t="s">
        <v>226</v>
      </c>
    </row>
    <row r="148" spans="1:13">
      <c r="A148" s="81" t="s">
        <v>220</v>
      </c>
      <c r="B148" s="81" t="s">
        <v>221</v>
      </c>
      <c r="C148" s="81" t="s">
        <v>222</v>
      </c>
      <c r="D148" s="81" t="s">
        <v>223</v>
      </c>
      <c r="E148" s="81" t="s">
        <v>224</v>
      </c>
      <c r="F148" s="234">
        <v>5</v>
      </c>
      <c r="G148" s="234" t="s">
        <v>140</v>
      </c>
      <c r="H148" s="238"/>
      <c r="I148" s="237">
        <v>5950808424.8800001</v>
      </c>
      <c r="J148" s="81" t="s">
        <v>225</v>
      </c>
      <c r="K148" s="239">
        <v>30125690957.150002</v>
      </c>
      <c r="L148" s="239">
        <v>30125690957.150002</v>
      </c>
      <c r="M148" s="81" t="s">
        <v>226</v>
      </c>
    </row>
    <row r="149" spans="1:13">
      <c r="A149" s="81" t="s">
        <v>220</v>
      </c>
      <c r="B149" s="81" t="s">
        <v>221</v>
      </c>
      <c r="C149" s="81" t="s">
        <v>222</v>
      </c>
      <c r="D149" s="81" t="s">
        <v>223</v>
      </c>
      <c r="E149" s="81" t="s">
        <v>224</v>
      </c>
      <c r="F149" s="234">
        <v>501</v>
      </c>
      <c r="G149" s="234" t="s">
        <v>59</v>
      </c>
      <c r="H149" s="238"/>
      <c r="I149" s="237">
        <v>2834247504.54</v>
      </c>
      <c r="J149" s="81" t="s">
        <v>225</v>
      </c>
      <c r="K149" s="239">
        <v>30125690957.150002</v>
      </c>
      <c r="L149" s="239">
        <v>30125690957.150002</v>
      </c>
      <c r="M149" s="81" t="s">
        <v>226</v>
      </c>
    </row>
    <row r="150" spans="1:13">
      <c r="A150" s="81" t="s">
        <v>220</v>
      </c>
      <c r="B150" s="81" t="s">
        <v>221</v>
      </c>
      <c r="C150" s="81" t="s">
        <v>222</v>
      </c>
      <c r="D150" s="81" t="s">
        <v>223</v>
      </c>
      <c r="E150" s="81" t="s">
        <v>224</v>
      </c>
      <c r="F150" s="234">
        <v>50101</v>
      </c>
      <c r="G150" s="234" t="s">
        <v>60</v>
      </c>
      <c r="H150" s="238"/>
      <c r="I150" s="240">
        <v>1739888803.54</v>
      </c>
      <c r="J150" s="81" t="s">
        <v>225</v>
      </c>
      <c r="K150" s="239">
        <v>30125690957.150002</v>
      </c>
      <c r="L150" s="239">
        <v>30125690957.150002</v>
      </c>
      <c r="M150" s="81" t="s">
        <v>226</v>
      </c>
    </row>
    <row r="151" spans="1:13">
      <c r="A151" s="81" t="s">
        <v>220</v>
      </c>
      <c r="B151" s="81" t="s">
        <v>221</v>
      </c>
      <c r="C151" s="81" t="s">
        <v>222</v>
      </c>
      <c r="D151" s="81" t="s">
        <v>223</v>
      </c>
      <c r="E151" s="81" t="s">
        <v>224</v>
      </c>
      <c r="F151" s="234">
        <v>5010101</v>
      </c>
      <c r="G151" s="234" t="s">
        <v>61</v>
      </c>
      <c r="H151" s="238"/>
      <c r="I151" s="237">
        <v>1739888803.54</v>
      </c>
      <c r="J151" s="81" t="s">
        <v>225</v>
      </c>
      <c r="K151" s="239">
        <v>30125690957.150002</v>
      </c>
      <c r="L151" s="239">
        <v>30125690957.150002</v>
      </c>
      <c r="M151" s="81" t="s">
        <v>226</v>
      </c>
    </row>
    <row r="152" spans="1:13">
      <c r="A152" s="81" t="s">
        <v>220</v>
      </c>
      <c r="B152" s="81" t="s">
        <v>221</v>
      </c>
      <c r="C152" s="81" t="s">
        <v>222</v>
      </c>
      <c r="D152" s="81" t="s">
        <v>223</v>
      </c>
      <c r="E152" s="81" t="s">
        <v>224</v>
      </c>
      <c r="F152" s="234">
        <v>501010102</v>
      </c>
      <c r="G152" s="234" t="s">
        <v>235</v>
      </c>
      <c r="H152" s="238"/>
      <c r="I152" s="237">
        <v>1739888803.54</v>
      </c>
      <c r="J152" s="81" t="s">
        <v>225</v>
      </c>
      <c r="K152" s="239">
        <v>30125690957.150002</v>
      </c>
      <c r="L152" s="239">
        <v>30125690957.150002</v>
      </c>
      <c r="M152" s="81" t="s">
        <v>226</v>
      </c>
    </row>
    <row r="153" spans="1:13">
      <c r="A153" s="81" t="s">
        <v>220</v>
      </c>
      <c r="B153" s="81" t="s">
        <v>221</v>
      </c>
      <c r="C153" s="81" t="s">
        <v>222</v>
      </c>
      <c r="D153" s="81" t="s">
        <v>223</v>
      </c>
      <c r="E153" s="81" t="s">
        <v>224</v>
      </c>
      <c r="F153" s="234">
        <v>50101010201</v>
      </c>
      <c r="G153" s="234" t="s">
        <v>236</v>
      </c>
      <c r="H153" s="238"/>
      <c r="I153" s="237">
        <v>1739888803.54</v>
      </c>
      <c r="J153" s="81" t="s">
        <v>225</v>
      </c>
      <c r="K153" s="239">
        <v>30125690957.150002</v>
      </c>
      <c r="L153" s="239">
        <v>30125690957.150002</v>
      </c>
      <c r="M153" s="81" t="s">
        <v>226</v>
      </c>
    </row>
    <row r="154" spans="1:13">
      <c r="A154" s="81" t="s">
        <v>220</v>
      </c>
      <c r="B154" s="81" t="s">
        <v>221</v>
      </c>
      <c r="C154" s="81" t="s">
        <v>222</v>
      </c>
      <c r="D154" s="81" t="s">
        <v>223</v>
      </c>
      <c r="E154" s="81" t="s">
        <v>224</v>
      </c>
      <c r="F154" s="234">
        <v>5010101020101</v>
      </c>
      <c r="G154" s="234" t="s">
        <v>236</v>
      </c>
      <c r="H154" s="238"/>
      <c r="I154" s="237">
        <v>1739888803.54</v>
      </c>
      <c r="J154" s="81" t="s">
        <v>225</v>
      </c>
      <c r="K154" s="239">
        <v>30125690957.150002</v>
      </c>
      <c r="L154" s="239">
        <v>30125690957.150002</v>
      </c>
      <c r="M154" s="81" t="s">
        <v>226</v>
      </c>
    </row>
    <row r="155" spans="1:13">
      <c r="A155" s="81" t="s">
        <v>220</v>
      </c>
      <c r="B155" s="81" t="s">
        <v>221</v>
      </c>
      <c r="C155" s="81" t="s">
        <v>222</v>
      </c>
      <c r="D155" s="81" t="s">
        <v>223</v>
      </c>
      <c r="E155" s="81" t="s">
        <v>224</v>
      </c>
      <c r="F155" s="234">
        <v>50102</v>
      </c>
      <c r="G155" s="234" t="s">
        <v>62</v>
      </c>
      <c r="H155" s="238"/>
      <c r="I155" s="240">
        <v>1094358701</v>
      </c>
      <c r="J155" s="81" t="s">
        <v>225</v>
      </c>
      <c r="K155" s="239">
        <v>30125690957.150002</v>
      </c>
      <c r="L155" s="239">
        <v>30125690957.150002</v>
      </c>
      <c r="M155" s="81" t="s">
        <v>226</v>
      </c>
    </row>
    <row r="156" spans="1:13">
      <c r="A156" s="81" t="s">
        <v>220</v>
      </c>
      <c r="B156" s="81" t="s">
        <v>221</v>
      </c>
      <c r="C156" s="81" t="s">
        <v>222</v>
      </c>
      <c r="D156" s="81" t="s">
        <v>223</v>
      </c>
      <c r="E156" s="81" t="s">
        <v>224</v>
      </c>
      <c r="F156" s="234">
        <v>5010201</v>
      </c>
      <c r="G156" s="234" t="s">
        <v>63</v>
      </c>
      <c r="H156" s="238"/>
      <c r="I156" s="237">
        <v>1094358701</v>
      </c>
      <c r="J156" s="81" t="s">
        <v>225</v>
      </c>
      <c r="K156" s="239">
        <v>30125690957.150002</v>
      </c>
      <c r="L156" s="239">
        <v>30125690957.150002</v>
      </c>
      <c r="M156" s="81" t="s">
        <v>226</v>
      </c>
    </row>
    <row r="157" spans="1:13">
      <c r="A157" s="81" t="s">
        <v>220</v>
      </c>
      <c r="B157" s="81" t="s">
        <v>221</v>
      </c>
      <c r="C157" s="81" t="s">
        <v>222</v>
      </c>
      <c r="D157" s="81" t="s">
        <v>223</v>
      </c>
      <c r="E157" s="81" t="s">
        <v>224</v>
      </c>
      <c r="F157" s="234">
        <v>501020101</v>
      </c>
      <c r="G157" s="234" t="s">
        <v>63</v>
      </c>
      <c r="H157" s="238"/>
      <c r="I157" s="237">
        <v>1094358701</v>
      </c>
      <c r="J157" s="81" t="s">
        <v>225</v>
      </c>
      <c r="K157" s="239">
        <v>30125690957.150002</v>
      </c>
      <c r="L157" s="239">
        <v>30125690957.150002</v>
      </c>
      <c r="M157" s="81" t="s">
        <v>226</v>
      </c>
    </row>
    <row r="158" spans="1:13">
      <c r="A158" s="81" t="s">
        <v>220</v>
      </c>
      <c r="B158" s="81" t="s">
        <v>221</v>
      </c>
      <c r="C158" s="81" t="s">
        <v>222</v>
      </c>
      <c r="D158" s="81" t="s">
        <v>223</v>
      </c>
      <c r="E158" s="81" t="s">
        <v>224</v>
      </c>
      <c r="F158" s="234">
        <v>50102010101</v>
      </c>
      <c r="G158" s="234" t="s">
        <v>63</v>
      </c>
      <c r="H158" s="238"/>
      <c r="I158" s="237">
        <v>1094358701</v>
      </c>
      <c r="J158" s="81" t="s">
        <v>225</v>
      </c>
      <c r="K158" s="239">
        <v>30125690957.150002</v>
      </c>
      <c r="L158" s="239">
        <v>30125690957.150002</v>
      </c>
      <c r="M158" s="81" t="s">
        <v>226</v>
      </c>
    </row>
    <row r="159" spans="1:13">
      <c r="A159" s="81" t="s">
        <v>220</v>
      </c>
      <c r="B159" s="81" t="s">
        <v>221</v>
      </c>
      <c r="C159" s="81" t="s">
        <v>222</v>
      </c>
      <c r="D159" s="81" t="s">
        <v>223</v>
      </c>
      <c r="E159" s="81" t="s">
        <v>224</v>
      </c>
      <c r="F159" s="234">
        <v>5010201010101</v>
      </c>
      <c r="G159" s="234" t="s">
        <v>63</v>
      </c>
      <c r="H159" s="238"/>
      <c r="I159" s="237">
        <v>1094358701</v>
      </c>
      <c r="J159" s="81" t="s">
        <v>225</v>
      </c>
      <c r="K159" s="239">
        <v>30125690957.150002</v>
      </c>
      <c r="L159" s="239">
        <v>30125690957.150002</v>
      </c>
      <c r="M159" s="81" t="s">
        <v>226</v>
      </c>
    </row>
    <row r="160" spans="1:13">
      <c r="A160" s="81" t="s">
        <v>220</v>
      </c>
      <c r="B160" s="81" t="s">
        <v>221</v>
      </c>
      <c r="C160" s="81" t="s">
        <v>222</v>
      </c>
      <c r="D160" s="81" t="s">
        <v>223</v>
      </c>
      <c r="E160" s="81" t="s">
        <v>224</v>
      </c>
      <c r="F160" s="234">
        <v>502</v>
      </c>
      <c r="G160" s="234" t="s">
        <v>64</v>
      </c>
      <c r="H160" s="238"/>
      <c r="I160" s="240">
        <v>298138162.00999999</v>
      </c>
      <c r="J160" s="81" t="s">
        <v>225</v>
      </c>
      <c r="K160" s="239">
        <v>30125690957.150002</v>
      </c>
      <c r="L160" s="239">
        <v>30125690957.150002</v>
      </c>
      <c r="M160" s="81" t="s">
        <v>226</v>
      </c>
    </row>
    <row r="161" spans="1:13">
      <c r="A161" s="81" t="s">
        <v>220</v>
      </c>
      <c r="B161" s="81" t="s">
        <v>221</v>
      </c>
      <c r="C161" s="81" t="s">
        <v>222</v>
      </c>
      <c r="D161" s="81" t="s">
        <v>223</v>
      </c>
      <c r="E161" s="81" t="s">
        <v>224</v>
      </c>
      <c r="F161" s="234">
        <v>50201</v>
      </c>
      <c r="G161" s="234" t="s">
        <v>65</v>
      </c>
      <c r="H161" s="238"/>
      <c r="I161" s="237">
        <v>298138162.00999999</v>
      </c>
      <c r="J161" s="81" t="s">
        <v>225</v>
      </c>
      <c r="K161" s="239">
        <v>30125690957.150002</v>
      </c>
      <c r="L161" s="239">
        <v>30125690957.150002</v>
      </c>
      <c r="M161" s="81" t="s">
        <v>226</v>
      </c>
    </row>
    <row r="162" spans="1:13">
      <c r="A162" s="81" t="s">
        <v>220</v>
      </c>
      <c r="B162" s="81" t="s">
        <v>221</v>
      </c>
      <c r="C162" s="81" t="s">
        <v>222</v>
      </c>
      <c r="D162" s="81" t="s">
        <v>223</v>
      </c>
      <c r="E162" s="81" t="s">
        <v>224</v>
      </c>
      <c r="F162" s="234">
        <v>5020101</v>
      </c>
      <c r="G162" s="234" t="s">
        <v>66</v>
      </c>
      <c r="H162" s="238"/>
      <c r="I162" s="237">
        <v>298138162.00999999</v>
      </c>
      <c r="J162" s="81" t="s">
        <v>225</v>
      </c>
      <c r="K162" s="239">
        <v>30125690957.150002</v>
      </c>
      <c r="L162" s="239">
        <v>30125690957.150002</v>
      </c>
      <c r="M162" s="81" t="s">
        <v>226</v>
      </c>
    </row>
    <row r="163" spans="1:13">
      <c r="A163" s="81" t="s">
        <v>220</v>
      </c>
      <c r="B163" s="81" t="s">
        <v>221</v>
      </c>
      <c r="C163" s="81" t="s">
        <v>222</v>
      </c>
      <c r="D163" s="81" t="s">
        <v>223</v>
      </c>
      <c r="E163" s="81" t="s">
        <v>224</v>
      </c>
      <c r="F163" s="234">
        <v>502010101</v>
      </c>
      <c r="G163" s="234" t="s">
        <v>66</v>
      </c>
      <c r="H163" s="238"/>
      <c r="I163" s="237">
        <v>298138162.00999999</v>
      </c>
      <c r="J163" s="81" t="s">
        <v>225</v>
      </c>
      <c r="K163" s="239">
        <v>30125690957.150002</v>
      </c>
      <c r="L163" s="239">
        <v>30125690957.150002</v>
      </c>
      <c r="M163" s="81" t="s">
        <v>226</v>
      </c>
    </row>
    <row r="164" spans="1:13">
      <c r="A164" s="81" t="s">
        <v>220</v>
      </c>
      <c r="B164" s="81" t="s">
        <v>221</v>
      </c>
      <c r="C164" s="81" t="s">
        <v>222</v>
      </c>
      <c r="D164" s="81" t="s">
        <v>223</v>
      </c>
      <c r="E164" s="81" t="s">
        <v>224</v>
      </c>
      <c r="F164" s="234">
        <v>50201010101</v>
      </c>
      <c r="G164" s="234" t="s">
        <v>66</v>
      </c>
      <c r="H164" s="238"/>
      <c r="I164" s="237">
        <v>298138162.00999999</v>
      </c>
      <c r="J164" s="81" t="s">
        <v>225</v>
      </c>
      <c r="K164" s="239">
        <v>30125690957.150002</v>
      </c>
      <c r="L164" s="239">
        <v>30125690957.150002</v>
      </c>
      <c r="M164" s="81" t="s">
        <v>226</v>
      </c>
    </row>
    <row r="165" spans="1:13">
      <c r="A165" s="81" t="s">
        <v>220</v>
      </c>
      <c r="B165" s="81" t="s">
        <v>221</v>
      </c>
      <c r="C165" s="81" t="s">
        <v>222</v>
      </c>
      <c r="D165" s="81" t="s">
        <v>223</v>
      </c>
      <c r="E165" s="81" t="s">
        <v>224</v>
      </c>
      <c r="F165" s="234">
        <v>5020101010136</v>
      </c>
      <c r="G165" s="234" t="s">
        <v>67</v>
      </c>
      <c r="H165" s="238"/>
      <c r="I165" s="237">
        <v>135533823.49000001</v>
      </c>
      <c r="J165" s="81" t="s">
        <v>225</v>
      </c>
      <c r="K165" s="239">
        <v>30125690957.150002</v>
      </c>
      <c r="L165" s="239">
        <v>30125690957.150002</v>
      </c>
      <c r="M165" s="81" t="s">
        <v>226</v>
      </c>
    </row>
    <row r="166" spans="1:13">
      <c r="A166" s="81" t="s">
        <v>220</v>
      </c>
      <c r="B166" s="81" t="s">
        <v>221</v>
      </c>
      <c r="C166" s="81" t="s">
        <v>222</v>
      </c>
      <c r="D166" s="81" t="s">
        <v>223</v>
      </c>
      <c r="E166" s="81" t="s">
        <v>224</v>
      </c>
      <c r="F166" s="234">
        <v>5020101010137</v>
      </c>
      <c r="G166" s="234" t="s">
        <v>3</v>
      </c>
      <c r="H166" s="238"/>
      <c r="I166" s="237">
        <v>74387728</v>
      </c>
      <c r="J166" s="81" t="s">
        <v>225</v>
      </c>
      <c r="K166" s="239">
        <v>30125690957.150002</v>
      </c>
      <c r="L166" s="239">
        <v>30125690957.150002</v>
      </c>
      <c r="M166" s="81" t="s">
        <v>226</v>
      </c>
    </row>
    <row r="167" spans="1:13">
      <c r="A167" s="81" t="s">
        <v>220</v>
      </c>
      <c r="B167" s="81" t="s">
        <v>221</v>
      </c>
      <c r="C167" s="81" t="s">
        <v>222</v>
      </c>
      <c r="D167" s="81" t="s">
        <v>223</v>
      </c>
      <c r="E167" s="81" t="s">
        <v>224</v>
      </c>
      <c r="F167" s="234">
        <v>5020101010138</v>
      </c>
      <c r="G167" s="234" t="s">
        <v>243</v>
      </c>
      <c r="H167" s="238"/>
      <c r="I167" s="237">
        <v>72736765.260000005</v>
      </c>
      <c r="J167" s="81" t="s">
        <v>225</v>
      </c>
      <c r="K167" s="239">
        <v>30125690957.150002</v>
      </c>
      <c r="L167" s="239">
        <v>30125690957.150002</v>
      </c>
      <c r="M167" s="81" t="s">
        <v>226</v>
      </c>
    </row>
    <row r="168" spans="1:13">
      <c r="A168" s="81" t="s">
        <v>220</v>
      </c>
      <c r="B168" s="81" t="s">
        <v>221</v>
      </c>
      <c r="C168" s="81" t="s">
        <v>222</v>
      </c>
      <c r="D168" s="81" t="s">
        <v>223</v>
      </c>
      <c r="E168" s="81" t="s">
        <v>224</v>
      </c>
      <c r="F168" s="234">
        <v>5020101010152</v>
      </c>
      <c r="G168" s="234" t="s">
        <v>246</v>
      </c>
      <c r="H168" s="238"/>
      <c r="I168" s="237">
        <v>14971283.26</v>
      </c>
      <c r="J168" s="81" t="s">
        <v>225</v>
      </c>
      <c r="K168" s="239">
        <v>30125690957.150002</v>
      </c>
      <c r="L168" s="239">
        <v>30125690957.150002</v>
      </c>
      <c r="M168" s="81" t="s">
        <v>226</v>
      </c>
    </row>
    <row r="169" spans="1:13">
      <c r="A169" s="81" t="s">
        <v>220</v>
      </c>
      <c r="B169" s="81" t="s">
        <v>221</v>
      </c>
      <c r="C169" s="81" t="s">
        <v>222</v>
      </c>
      <c r="D169" s="81" t="s">
        <v>223</v>
      </c>
      <c r="E169" s="81" t="s">
        <v>224</v>
      </c>
      <c r="F169" s="234">
        <v>5020101010154</v>
      </c>
      <c r="G169" s="234" t="s">
        <v>247</v>
      </c>
      <c r="H169" s="238"/>
      <c r="I169" s="237">
        <v>508562</v>
      </c>
      <c r="J169" s="81" t="s">
        <v>225</v>
      </c>
      <c r="K169" s="239">
        <v>30125690957.150002</v>
      </c>
      <c r="L169" s="239">
        <v>30125690957.150002</v>
      </c>
      <c r="M169" s="81" t="s">
        <v>226</v>
      </c>
    </row>
    <row r="170" spans="1:13">
      <c r="A170" s="81" t="s">
        <v>220</v>
      </c>
      <c r="B170" s="81" t="s">
        <v>221</v>
      </c>
      <c r="C170" s="81" t="s">
        <v>222</v>
      </c>
      <c r="D170" s="81" t="s">
        <v>223</v>
      </c>
      <c r="E170" s="81" t="s">
        <v>224</v>
      </c>
      <c r="F170" s="81">
        <v>503</v>
      </c>
      <c r="G170" s="81" t="s">
        <v>14</v>
      </c>
      <c r="H170" s="238"/>
      <c r="I170" s="237">
        <v>2818422758.3299999</v>
      </c>
      <c r="J170" s="81" t="s">
        <v>225</v>
      </c>
      <c r="K170" s="239">
        <v>30125690957.150002</v>
      </c>
      <c r="L170" s="239">
        <v>30125690957.150002</v>
      </c>
      <c r="M170" s="81" t="s">
        <v>226</v>
      </c>
    </row>
    <row r="171" spans="1:13">
      <c r="A171" s="81" t="s">
        <v>220</v>
      </c>
      <c r="B171" s="81" t="s">
        <v>221</v>
      </c>
      <c r="C171" s="81" t="s">
        <v>222</v>
      </c>
      <c r="D171" s="81" t="s">
        <v>223</v>
      </c>
      <c r="E171" s="81" t="s">
        <v>224</v>
      </c>
      <c r="F171" s="81">
        <v>50301</v>
      </c>
      <c r="G171" s="81" t="s">
        <v>14</v>
      </c>
      <c r="H171" s="238"/>
      <c r="I171" s="237">
        <v>2818422758.3299999</v>
      </c>
      <c r="J171" s="81" t="s">
        <v>225</v>
      </c>
      <c r="K171" s="239">
        <v>30125690957.150002</v>
      </c>
      <c r="L171" s="239">
        <v>30125690957.150002</v>
      </c>
      <c r="M171" s="81" t="s">
        <v>226</v>
      </c>
    </row>
    <row r="172" spans="1:13">
      <c r="A172" s="81" t="s">
        <v>220</v>
      </c>
      <c r="B172" s="81" t="s">
        <v>221</v>
      </c>
      <c r="C172" s="81" t="s">
        <v>222</v>
      </c>
      <c r="D172" s="81" t="s">
        <v>223</v>
      </c>
      <c r="E172" s="81" t="s">
        <v>224</v>
      </c>
      <c r="F172" s="81">
        <v>5030101</v>
      </c>
      <c r="G172" s="81" t="s">
        <v>14</v>
      </c>
      <c r="H172" s="238"/>
      <c r="I172" s="237">
        <v>2818422758.3299999</v>
      </c>
      <c r="J172" s="81" t="s">
        <v>225</v>
      </c>
      <c r="K172" s="239">
        <v>30125690957.150002</v>
      </c>
      <c r="L172" s="239">
        <v>30125690957.150002</v>
      </c>
      <c r="M172" s="81" t="s">
        <v>226</v>
      </c>
    </row>
    <row r="173" spans="1:13">
      <c r="A173" s="81" t="s">
        <v>220</v>
      </c>
      <c r="B173" s="81" t="s">
        <v>221</v>
      </c>
      <c r="C173" s="81" t="s">
        <v>222</v>
      </c>
      <c r="D173" s="81" t="s">
        <v>223</v>
      </c>
      <c r="E173" s="81" t="s">
        <v>224</v>
      </c>
      <c r="F173" s="81">
        <v>503010101</v>
      </c>
      <c r="G173" s="81" t="s">
        <v>14</v>
      </c>
      <c r="H173" s="238"/>
      <c r="I173" s="237">
        <v>2818422758.3299999</v>
      </c>
      <c r="J173" s="81" t="s">
        <v>225</v>
      </c>
      <c r="K173" s="239">
        <v>30125690957.150002</v>
      </c>
      <c r="L173" s="239">
        <v>30125690957.150002</v>
      </c>
      <c r="M173" s="81" t="s">
        <v>226</v>
      </c>
    </row>
    <row r="174" spans="1:13">
      <c r="A174" s="81" t="s">
        <v>220</v>
      </c>
      <c r="B174" s="81" t="s">
        <v>221</v>
      </c>
      <c r="C174" s="81" t="s">
        <v>222</v>
      </c>
      <c r="D174" s="81" t="s">
        <v>223</v>
      </c>
      <c r="E174" s="81" t="s">
        <v>224</v>
      </c>
      <c r="F174" s="81">
        <v>50301010101</v>
      </c>
      <c r="G174" s="81" t="s">
        <v>14</v>
      </c>
      <c r="H174" s="238"/>
      <c r="I174" s="237">
        <v>2818422758.3299999</v>
      </c>
      <c r="J174" s="81" t="s">
        <v>225</v>
      </c>
      <c r="K174" s="239">
        <v>30125690957.150002</v>
      </c>
      <c r="L174" s="239">
        <v>30125690957.150002</v>
      </c>
      <c r="M174" s="81" t="s">
        <v>226</v>
      </c>
    </row>
    <row r="175" spans="1:13">
      <c r="A175" s="81" t="s">
        <v>220</v>
      </c>
      <c r="B175" s="81" t="s">
        <v>221</v>
      </c>
      <c r="C175" s="81" t="s">
        <v>222</v>
      </c>
      <c r="D175" s="81" t="s">
        <v>223</v>
      </c>
      <c r="E175" s="81" t="s">
        <v>224</v>
      </c>
      <c r="F175" s="81">
        <v>5030101010101</v>
      </c>
      <c r="G175" s="81" t="s">
        <v>14</v>
      </c>
      <c r="H175" s="238"/>
      <c r="I175" s="237">
        <v>2818422758.3299999</v>
      </c>
      <c r="J175" s="81" t="s">
        <v>225</v>
      </c>
      <c r="K175" s="239">
        <v>30125690957.150002</v>
      </c>
      <c r="L175" s="239">
        <v>30125690957.150002</v>
      </c>
      <c r="M175" s="81" t="s">
        <v>226</v>
      </c>
    </row>
    <row r="177" spans="8:9" ht="12.75" thickBot="1">
      <c r="H177" s="243">
        <f>SUM(H1:H175)</f>
        <v>201601155532.27005</v>
      </c>
      <c r="I177" s="243">
        <f>SUM(I1:I175)</f>
        <v>201601155532.27002</v>
      </c>
    </row>
    <row r="178" spans="8:9" ht="12.75" thickTop="1"/>
    <row r="179" spans="8:9">
      <c r="H179" s="239">
        <f>H2+H10+H16+H32+H41+H98+H102+H106+H112+H118+H123+H128+H140+H141+H142</f>
        <v>26182572437.589996</v>
      </c>
      <c r="I179" s="239">
        <f>I27+I72+I75+I80+I82+I84+I86+I88+I92+I93+I94+I150+I155+I160</f>
        <v>5059911494.6300001</v>
      </c>
    </row>
    <row r="181" spans="8:9">
      <c r="I181" s="239">
        <f>I179-H179</f>
        <v>-21122660942.959995</v>
      </c>
    </row>
  </sheetData>
  <phoneticPr fontId="0" type="noConversion"/>
  <printOptions horizontalCentered="1"/>
  <pageMargins left="0.7" right="0.7" top="0.5" bottom="0.25" header="0.3" footer="0.3"/>
  <pageSetup paperSize="9" scale="58" fitToHeight="3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4"/>
  </sheetPr>
  <dimension ref="A1:H85"/>
  <sheetViews>
    <sheetView view="pageBreakPreview" topLeftCell="A34" zoomScaleSheetLayoutView="100" workbookViewId="0">
      <selection activeCell="I34" sqref="I1:L1048576"/>
    </sheetView>
  </sheetViews>
  <sheetFormatPr defaultRowHeight="12"/>
  <cols>
    <col min="1" max="1" width="5.125" style="248" customWidth="1"/>
    <col min="2" max="2" width="3.625" style="249" customWidth="1"/>
    <col min="3" max="3" width="37.875" style="190" customWidth="1"/>
    <col min="4" max="5" width="5.625" style="204" customWidth="1"/>
    <col min="6" max="6" width="12.375" style="190" customWidth="1"/>
    <col min="7" max="7" width="1.25" style="190" customWidth="1"/>
    <col min="8" max="8" width="12.375" style="190" customWidth="1"/>
    <col min="9" max="16384" width="9" style="190"/>
  </cols>
  <sheetData>
    <row r="1" spans="1:8">
      <c r="A1" s="201" t="s">
        <v>115</v>
      </c>
      <c r="B1" s="266"/>
      <c r="C1" s="266"/>
      <c r="D1" s="266"/>
      <c r="E1" s="266"/>
      <c r="F1" s="244"/>
      <c r="G1" s="244"/>
      <c r="H1" s="244"/>
    </row>
    <row r="2" spans="1:8">
      <c r="A2" s="283" t="s">
        <v>461</v>
      </c>
      <c r="B2" s="266"/>
      <c r="C2" s="266"/>
      <c r="D2" s="266"/>
      <c r="E2" s="266"/>
      <c r="F2" s="188"/>
      <c r="G2" s="188"/>
      <c r="H2" s="188"/>
    </row>
    <row r="3" spans="1:8">
      <c r="A3" s="82" t="s">
        <v>449</v>
      </c>
      <c r="B3" s="232"/>
      <c r="C3" s="232"/>
      <c r="D3" s="232"/>
      <c r="E3" s="232"/>
      <c r="F3" s="232"/>
      <c r="G3" s="232"/>
      <c r="H3" s="232"/>
    </row>
    <row r="4" spans="1:8" ht="3" customHeight="1">
      <c r="A4" s="233"/>
      <c r="B4" s="232"/>
      <c r="C4" s="232"/>
      <c r="D4" s="232"/>
      <c r="E4" s="232"/>
      <c r="F4" s="232"/>
      <c r="G4" s="232"/>
      <c r="H4" s="232"/>
    </row>
    <row r="5" spans="1:8">
      <c r="A5" s="191">
        <v>1</v>
      </c>
      <c r="B5" s="233" t="s">
        <v>68</v>
      </c>
      <c r="C5" s="266"/>
      <c r="D5" s="246"/>
      <c r="E5" s="246"/>
      <c r="F5" s="244"/>
      <c r="G5" s="244"/>
      <c r="H5" s="244"/>
    </row>
    <row r="6" spans="1:8" ht="3" customHeight="1">
      <c r="A6" s="191"/>
      <c r="B6" s="233"/>
      <c r="C6" s="266"/>
      <c r="D6" s="246"/>
      <c r="E6" s="246"/>
      <c r="F6" s="244"/>
      <c r="G6" s="244"/>
      <c r="H6" s="244"/>
    </row>
    <row r="7" spans="1:8">
      <c r="A7" s="191">
        <v>1.1000000000000001</v>
      </c>
      <c r="B7" s="708" t="s">
        <v>452</v>
      </c>
      <c r="C7" s="709"/>
      <c r="D7" s="709"/>
      <c r="E7" s="709"/>
      <c r="F7" s="709"/>
      <c r="G7" s="709"/>
      <c r="H7" s="709"/>
    </row>
    <row r="8" spans="1:8">
      <c r="A8" s="274"/>
      <c r="B8" s="708"/>
      <c r="C8" s="709"/>
      <c r="D8" s="709"/>
      <c r="E8" s="709"/>
      <c r="F8" s="709"/>
      <c r="G8" s="709"/>
      <c r="H8" s="709"/>
    </row>
    <row r="9" spans="1:8">
      <c r="A9" s="274"/>
      <c r="B9" s="708"/>
      <c r="C9" s="709"/>
      <c r="D9" s="709"/>
      <c r="E9" s="709"/>
      <c r="F9" s="709"/>
      <c r="G9" s="709"/>
      <c r="H9" s="709"/>
    </row>
    <row r="10" spans="1:8">
      <c r="A10" s="274"/>
      <c r="B10" s="708"/>
      <c r="C10" s="709"/>
      <c r="D10" s="709"/>
      <c r="E10" s="709"/>
      <c r="F10" s="709"/>
      <c r="G10" s="709"/>
      <c r="H10" s="709"/>
    </row>
    <row r="11" spans="1:8" ht="36" customHeight="1">
      <c r="A11" s="274"/>
      <c r="B11" s="708"/>
      <c r="C11" s="709"/>
      <c r="D11" s="709"/>
      <c r="E11" s="709"/>
      <c r="F11" s="709"/>
      <c r="G11" s="709"/>
      <c r="H11" s="709"/>
    </row>
    <row r="12" spans="1:8" ht="2.25" customHeight="1">
      <c r="A12" s="274"/>
      <c r="B12" s="708"/>
      <c r="C12" s="709"/>
      <c r="D12" s="709"/>
      <c r="E12" s="709"/>
      <c r="F12" s="709"/>
      <c r="G12" s="709"/>
      <c r="H12" s="709"/>
    </row>
    <row r="13" spans="1:8" ht="1.5" customHeight="1">
      <c r="A13" s="192"/>
      <c r="B13" s="267"/>
      <c r="C13" s="244"/>
      <c r="D13" s="246"/>
      <c r="E13" s="246"/>
      <c r="F13" s="244"/>
      <c r="G13" s="244"/>
      <c r="H13" s="244"/>
    </row>
    <row r="14" spans="1:8">
      <c r="A14" s="191">
        <v>1.2</v>
      </c>
      <c r="B14" s="707" t="s">
        <v>298</v>
      </c>
      <c r="C14" s="707"/>
      <c r="D14" s="707"/>
      <c r="E14" s="707"/>
      <c r="F14" s="707"/>
      <c r="G14" s="707"/>
      <c r="H14" s="707"/>
    </row>
    <row r="15" spans="1:8">
      <c r="A15" s="192"/>
      <c r="B15" s="707"/>
      <c r="C15" s="707"/>
      <c r="D15" s="707"/>
      <c r="E15" s="707"/>
      <c r="F15" s="707"/>
      <c r="G15" s="707"/>
      <c r="H15" s="707"/>
    </row>
    <row r="16" spans="1:8">
      <c r="A16" s="192"/>
      <c r="B16" s="707"/>
      <c r="C16" s="707"/>
      <c r="D16" s="707"/>
      <c r="E16" s="707"/>
      <c r="F16" s="707"/>
      <c r="G16" s="707"/>
      <c r="H16" s="707"/>
    </row>
    <row r="17" spans="1:8">
      <c r="A17" s="192"/>
      <c r="B17" s="707"/>
      <c r="C17" s="707"/>
      <c r="D17" s="707"/>
      <c r="E17" s="707"/>
      <c r="F17" s="707"/>
      <c r="G17" s="707"/>
      <c r="H17" s="707"/>
    </row>
    <row r="18" spans="1:8" ht="2.25" customHeight="1">
      <c r="A18" s="192"/>
      <c r="B18" s="267"/>
      <c r="C18" s="244"/>
      <c r="D18" s="246"/>
      <c r="E18" s="246"/>
      <c r="F18" s="244"/>
      <c r="G18" s="244"/>
      <c r="H18" s="244"/>
    </row>
    <row r="19" spans="1:8">
      <c r="A19" s="191">
        <v>1.3</v>
      </c>
      <c r="B19" s="710" t="s">
        <v>381</v>
      </c>
      <c r="C19" s="710"/>
      <c r="D19" s="710"/>
      <c r="E19" s="710"/>
      <c r="F19" s="710"/>
      <c r="G19" s="710"/>
      <c r="H19" s="710"/>
    </row>
    <row r="20" spans="1:8">
      <c r="A20" s="192"/>
      <c r="B20" s="710"/>
      <c r="C20" s="710"/>
      <c r="D20" s="710"/>
      <c r="E20" s="710"/>
      <c r="F20" s="710"/>
      <c r="G20" s="710"/>
      <c r="H20" s="710"/>
    </row>
    <row r="21" spans="1:8" ht="3" customHeight="1">
      <c r="A21" s="192"/>
      <c r="B21" s="558"/>
      <c r="C21" s="558"/>
      <c r="D21" s="558"/>
      <c r="E21" s="558"/>
      <c r="F21" s="558"/>
      <c r="G21" s="558"/>
      <c r="H21" s="558"/>
    </row>
    <row r="22" spans="1:8">
      <c r="A22" s="191">
        <v>1.4</v>
      </c>
      <c r="B22" s="708" t="s">
        <v>447</v>
      </c>
      <c r="C22" s="709"/>
      <c r="D22" s="709"/>
      <c r="E22" s="709"/>
      <c r="F22" s="709"/>
      <c r="G22" s="709"/>
      <c r="H22" s="709"/>
    </row>
    <row r="23" spans="1:8">
      <c r="A23" s="191"/>
      <c r="B23" s="709"/>
      <c r="C23" s="709"/>
      <c r="D23" s="709"/>
      <c r="E23" s="709"/>
      <c r="F23" s="709"/>
      <c r="G23" s="709"/>
      <c r="H23" s="709"/>
    </row>
    <row r="24" spans="1:8">
      <c r="A24" s="191"/>
      <c r="B24" s="709"/>
      <c r="C24" s="709"/>
      <c r="D24" s="709"/>
      <c r="E24" s="709"/>
      <c r="F24" s="709"/>
      <c r="G24" s="709"/>
      <c r="H24" s="709"/>
    </row>
    <row r="25" spans="1:8">
      <c r="A25" s="191"/>
      <c r="B25" s="709"/>
      <c r="C25" s="709"/>
      <c r="D25" s="709"/>
      <c r="E25" s="709"/>
      <c r="F25" s="709"/>
      <c r="G25" s="709"/>
      <c r="H25" s="709"/>
    </row>
    <row r="26" spans="1:8" ht="2.25" customHeight="1">
      <c r="A26" s="192"/>
      <c r="B26" s="558"/>
      <c r="C26" s="558"/>
      <c r="D26" s="558"/>
      <c r="E26" s="558"/>
      <c r="F26" s="558"/>
      <c r="G26" s="558"/>
      <c r="H26" s="558"/>
    </row>
    <row r="27" spans="1:8">
      <c r="A27" s="191">
        <v>1.5</v>
      </c>
      <c r="B27" s="707" t="s">
        <v>347</v>
      </c>
      <c r="C27" s="707"/>
      <c r="D27" s="707"/>
      <c r="E27" s="707"/>
      <c r="F27" s="707"/>
      <c r="G27" s="707"/>
      <c r="H27" s="707"/>
    </row>
    <row r="28" spans="1:8">
      <c r="A28" s="192"/>
      <c r="B28" s="707"/>
      <c r="C28" s="707"/>
      <c r="D28" s="707"/>
      <c r="E28" s="707"/>
      <c r="F28" s="707"/>
      <c r="G28" s="707"/>
      <c r="H28" s="707"/>
    </row>
    <row r="29" spans="1:8">
      <c r="A29" s="192"/>
      <c r="B29" s="707"/>
      <c r="C29" s="707"/>
      <c r="D29" s="707"/>
      <c r="E29" s="707"/>
      <c r="F29" s="707"/>
      <c r="G29" s="707"/>
      <c r="H29" s="707"/>
    </row>
    <row r="30" spans="1:8">
      <c r="A30" s="192"/>
      <c r="B30" s="707"/>
      <c r="C30" s="707"/>
      <c r="D30" s="707"/>
      <c r="E30" s="707"/>
      <c r="F30" s="707"/>
      <c r="G30" s="707"/>
      <c r="H30" s="707"/>
    </row>
    <row r="31" spans="1:8">
      <c r="A31" s="192"/>
      <c r="B31" s="707"/>
      <c r="C31" s="707"/>
      <c r="D31" s="707"/>
      <c r="E31" s="707"/>
      <c r="F31" s="707"/>
      <c r="G31" s="707"/>
      <c r="H31" s="707"/>
    </row>
    <row r="32" spans="1:8" ht="3.75" customHeight="1">
      <c r="A32" s="192"/>
      <c r="B32" s="557"/>
      <c r="C32" s="707"/>
      <c r="D32" s="707"/>
      <c r="E32" s="557"/>
      <c r="F32" s="557"/>
      <c r="G32" s="557"/>
      <c r="H32" s="557"/>
    </row>
    <row r="33" spans="1:8" ht="11.25" customHeight="1">
      <c r="A33" s="192"/>
      <c r="B33" s="245" t="s">
        <v>299</v>
      </c>
      <c r="C33" s="707" t="s">
        <v>69</v>
      </c>
      <c r="D33" s="707"/>
      <c r="E33" s="557"/>
      <c r="F33" s="557"/>
      <c r="G33" s="557"/>
      <c r="H33" s="557"/>
    </row>
    <row r="34" spans="1:8" ht="11.25" customHeight="1">
      <c r="A34" s="192"/>
      <c r="B34" s="245" t="s">
        <v>299</v>
      </c>
      <c r="C34" s="707" t="s">
        <v>70</v>
      </c>
      <c r="D34" s="707"/>
      <c r="E34" s="557"/>
      <c r="F34" s="557"/>
      <c r="G34" s="557"/>
      <c r="H34" s="557"/>
    </row>
    <row r="35" spans="1:8" ht="12" customHeight="1">
      <c r="A35" s="192"/>
      <c r="B35" s="245" t="s">
        <v>299</v>
      </c>
      <c r="C35" s="707" t="s">
        <v>71</v>
      </c>
      <c r="D35" s="707"/>
      <c r="E35" s="557"/>
      <c r="F35" s="557"/>
      <c r="G35" s="557"/>
      <c r="H35" s="557"/>
    </row>
    <row r="36" spans="1:8" ht="12" customHeight="1">
      <c r="A36" s="192"/>
      <c r="B36" s="245" t="s">
        <v>299</v>
      </c>
      <c r="C36" s="707" t="s">
        <v>72</v>
      </c>
      <c r="D36" s="707"/>
      <c r="E36" s="557"/>
      <c r="F36" s="557"/>
      <c r="G36" s="557"/>
      <c r="H36" s="557"/>
    </row>
    <row r="37" spans="1:8" ht="12" customHeight="1">
      <c r="A37" s="192"/>
      <c r="B37" s="245" t="s">
        <v>299</v>
      </c>
      <c r="C37" s="707" t="s">
        <v>73</v>
      </c>
      <c r="D37" s="707"/>
      <c r="E37" s="557"/>
      <c r="F37" s="557"/>
      <c r="G37" s="557"/>
      <c r="H37" s="557"/>
    </row>
    <row r="38" spans="1:8" ht="12" customHeight="1">
      <c r="A38" s="192"/>
      <c r="B38" s="245" t="s">
        <v>299</v>
      </c>
      <c r="C38" s="707" t="s">
        <v>74</v>
      </c>
      <c r="D38" s="707"/>
      <c r="E38" s="557"/>
      <c r="F38" s="557"/>
      <c r="G38" s="557"/>
      <c r="H38" s="557"/>
    </row>
    <row r="39" spans="1:8" ht="12" customHeight="1">
      <c r="A39" s="192"/>
      <c r="B39" s="245" t="s">
        <v>299</v>
      </c>
      <c r="C39" s="707" t="s">
        <v>75</v>
      </c>
      <c r="D39" s="707"/>
      <c r="E39" s="557"/>
      <c r="F39" s="557"/>
      <c r="G39" s="557"/>
      <c r="H39" s="557"/>
    </row>
    <row r="40" spans="1:8" ht="12" customHeight="1">
      <c r="A40" s="192"/>
      <c r="B40" s="245" t="s">
        <v>299</v>
      </c>
      <c r="C40" s="707" t="s">
        <v>76</v>
      </c>
      <c r="D40" s="707"/>
      <c r="E40" s="557"/>
      <c r="F40" s="557"/>
      <c r="G40" s="557"/>
      <c r="H40" s="557"/>
    </row>
    <row r="41" spans="1:8" s="188" customFormat="1" ht="3" customHeight="1">
      <c r="A41" s="274"/>
      <c r="B41" s="232"/>
      <c r="C41" s="268"/>
      <c r="D41" s="268"/>
      <c r="E41" s="268"/>
      <c r="F41" s="244"/>
      <c r="G41" s="244"/>
      <c r="H41" s="244"/>
    </row>
    <row r="42" spans="1:8" ht="15">
      <c r="A42" s="643">
        <v>2</v>
      </c>
      <c r="B42" s="576" t="s">
        <v>286</v>
      </c>
      <c r="C42" s="644"/>
      <c r="D42" s="644"/>
      <c r="E42" s="644"/>
      <c r="F42" s="644"/>
      <c r="G42" s="644"/>
      <c r="H42" s="644"/>
    </row>
    <row r="43" spans="1:8" ht="15">
      <c r="A43" s="643"/>
      <c r="B43" s="645"/>
      <c r="C43" s="646"/>
      <c r="D43" s="646"/>
      <c r="E43" s="647"/>
      <c r="F43" s="648"/>
      <c r="G43" s="648"/>
      <c r="H43" s="648"/>
    </row>
    <row r="44" spans="1:8">
      <c r="A44" s="643">
        <v>2.1</v>
      </c>
      <c r="B44" s="649" t="s">
        <v>90</v>
      </c>
      <c r="C44" s="650"/>
      <c r="D44" s="650"/>
      <c r="E44" s="650"/>
      <c r="F44" s="651"/>
      <c r="G44" s="651"/>
      <c r="H44" s="651"/>
    </row>
    <row r="45" spans="1:8">
      <c r="A45" s="643"/>
      <c r="B45" s="652"/>
      <c r="C45" s="650"/>
      <c r="D45" s="650"/>
      <c r="E45" s="650"/>
      <c r="F45" s="651"/>
      <c r="G45" s="651"/>
      <c r="H45" s="651"/>
    </row>
    <row r="46" spans="1:8">
      <c r="A46" s="643" t="s">
        <v>409</v>
      </c>
      <c r="B46" s="712" t="s">
        <v>410</v>
      </c>
      <c r="C46" s="712"/>
      <c r="D46" s="712"/>
      <c r="E46" s="712"/>
      <c r="F46" s="712"/>
      <c r="G46" s="712"/>
      <c r="H46" s="712"/>
    </row>
    <row r="47" spans="1:8">
      <c r="A47" s="643"/>
      <c r="B47" s="712"/>
      <c r="C47" s="712"/>
      <c r="D47" s="712"/>
      <c r="E47" s="712"/>
      <c r="F47" s="712"/>
      <c r="G47" s="712"/>
      <c r="H47" s="712"/>
    </row>
    <row r="48" spans="1:8">
      <c r="A48" s="643" t="s">
        <v>411</v>
      </c>
      <c r="B48" s="653"/>
      <c r="C48" s="654"/>
      <c r="D48" s="654"/>
      <c r="E48" s="654"/>
      <c r="F48" s="654"/>
      <c r="G48" s="654"/>
      <c r="H48" s="654"/>
    </row>
    <row r="49" spans="1:8">
      <c r="A49" s="643" t="s">
        <v>412</v>
      </c>
      <c r="B49" s="712" t="s">
        <v>413</v>
      </c>
      <c r="C49" s="712"/>
      <c r="D49" s="712"/>
      <c r="E49" s="712"/>
      <c r="F49" s="712"/>
      <c r="G49" s="712"/>
      <c r="H49" s="712"/>
    </row>
    <row r="50" spans="1:8">
      <c r="A50" s="643"/>
      <c r="B50" s="712"/>
      <c r="C50" s="712"/>
      <c r="D50" s="712"/>
      <c r="E50" s="712"/>
      <c r="F50" s="712"/>
      <c r="G50" s="712"/>
      <c r="H50" s="712"/>
    </row>
    <row r="51" spans="1:8">
      <c r="A51" s="643"/>
      <c r="B51" s="632"/>
      <c r="C51" s="632"/>
      <c r="D51" s="632"/>
      <c r="E51" s="632"/>
      <c r="F51" s="632"/>
      <c r="G51" s="632"/>
      <c r="H51" s="632"/>
    </row>
    <row r="52" spans="1:8">
      <c r="A52" s="643" t="s">
        <v>414</v>
      </c>
      <c r="B52" s="712" t="s">
        <v>415</v>
      </c>
      <c r="C52" s="712"/>
      <c r="D52" s="712"/>
      <c r="E52" s="712"/>
      <c r="F52" s="712"/>
      <c r="G52" s="712"/>
      <c r="H52" s="712"/>
    </row>
    <row r="53" spans="1:8">
      <c r="A53" s="655"/>
      <c r="B53" s="712"/>
      <c r="C53" s="712"/>
      <c r="D53" s="712"/>
      <c r="E53" s="712"/>
      <c r="F53" s="712"/>
      <c r="G53" s="712"/>
      <c r="H53" s="712"/>
    </row>
    <row r="55" spans="1:8">
      <c r="E55" s="188"/>
      <c r="F55" s="656" t="s">
        <v>416</v>
      </c>
      <c r="G55" s="629"/>
      <c r="H55" s="656" t="s">
        <v>417</v>
      </c>
    </row>
    <row r="56" spans="1:8">
      <c r="E56" s="657" t="s">
        <v>116</v>
      </c>
      <c r="F56" s="572" t="s">
        <v>249</v>
      </c>
      <c r="G56" s="629"/>
      <c r="H56" s="572" t="s">
        <v>250</v>
      </c>
    </row>
    <row r="57" spans="1:8">
      <c r="E57" s="658"/>
      <c r="F57" s="711" t="s">
        <v>92</v>
      </c>
      <c r="G57" s="711"/>
      <c r="H57" s="711"/>
    </row>
    <row r="58" spans="1:8">
      <c r="A58" s="187">
        <v>3</v>
      </c>
      <c r="B58" s="198" t="s">
        <v>233</v>
      </c>
      <c r="C58" s="197"/>
      <c r="D58" s="197"/>
      <c r="E58" s="197"/>
      <c r="F58" s="562"/>
      <c r="G58" s="562"/>
      <c r="H58" s="197"/>
    </row>
    <row r="59" spans="1:8">
      <c r="A59" s="199"/>
      <c r="B59" s="195"/>
      <c r="C59" s="197"/>
      <c r="D59" s="197"/>
      <c r="E59" s="197"/>
      <c r="F59" s="196"/>
      <c r="G59" s="563"/>
      <c r="H59" s="197"/>
    </row>
    <row r="60" spans="1:8">
      <c r="A60" s="199"/>
      <c r="B60" s="200" t="s">
        <v>91</v>
      </c>
      <c r="C60" s="197"/>
      <c r="D60" s="197"/>
      <c r="E60" s="197"/>
    </row>
    <row r="61" spans="1:8">
      <c r="A61" s="199"/>
      <c r="B61" s="195" t="s">
        <v>287</v>
      </c>
      <c r="C61" s="197"/>
      <c r="D61" s="197"/>
      <c r="E61" s="197"/>
      <c r="F61" s="279">
        <v>0</v>
      </c>
      <c r="G61" s="604"/>
      <c r="H61" s="279">
        <v>0</v>
      </c>
    </row>
    <row r="62" spans="1:8">
      <c r="A62" s="199"/>
      <c r="B62" s="195" t="s">
        <v>81</v>
      </c>
      <c r="C62" s="197"/>
      <c r="D62" s="197"/>
      <c r="E62" s="197">
        <v>3.1</v>
      </c>
      <c r="F62" s="279">
        <v>2331676</v>
      </c>
      <c r="G62" s="604"/>
      <c r="H62" s="279">
        <v>2922545</v>
      </c>
    </row>
    <row r="63" spans="1:8" ht="12.75" thickBot="1">
      <c r="A63" s="596"/>
      <c r="B63" s="596"/>
      <c r="C63" s="596"/>
      <c r="D63" s="596"/>
      <c r="E63" s="596"/>
      <c r="F63" s="661">
        <v>2331676</v>
      </c>
      <c r="G63" s="612"/>
      <c r="H63" s="661">
        <v>2922545</v>
      </c>
    </row>
    <row r="64" spans="1:8" ht="12.75" thickTop="1"/>
    <row r="71" spans="1:8" s="203" customFormat="1">
      <c r="A71" s="278"/>
      <c r="B71" s="559"/>
      <c r="C71" s="559"/>
      <c r="D71" s="559"/>
      <c r="E71" s="559"/>
      <c r="F71" s="559"/>
      <c r="G71" s="559"/>
      <c r="H71" s="559"/>
    </row>
    <row r="72" spans="1:8" s="203" customFormat="1">
      <c r="A72" s="278"/>
      <c r="B72" s="559"/>
      <c r="C72" s="559" t="s">
        <v>269</v>
      </c>
      <c r="D72" s="559"/>
      <c r="E72" s="559"/>
      <c r="F72" s="559"/>
      <c r="G72" s="559"/>
      <c r="H72" s="559"/>
    </row>
    <row r="73" spans="1:8" s="203" customFormat="1"/>
    <row r="74" spans="1:8" s="203" customFormat="1"/>
    <row r="75" spans="1:8" s="203" customFormat="1"/>
    <row r="76" spans="1:8" s="203" customFormat="1"/>
    <row r="77" spans="1:8" s="203" customFormat="1"/>
    <row r="78" spans="1:8" s="203" customFormat="1"/>
    <row r="79" spans="1:8" s="203" customFormat="1"/>
    <row r="80" spans="1:8" s="203" customFormat="1"/>
    <row r="81" s="203" customFormat="1"/>
    <row r="82" s="203" customFormat="1"/>
    <row r="83" s="203" customFormat="1"/>
    <row r="84" s="203" customFormat="1"/>
    <row r="85" s="203" customFormat="1"/>
  </sheetData>
  <mergeCells count="18">
    <mergeCell ref="F57:H57"/>
    <mergeCell ref="C39:D39"/>
    <mergeCell ref="C40:D40"/>
    <mergeCell ref="B46:H47"/>
    <mergeCell ref="B49:H50"/>
    <mergeCell ref="B52:H53"/>
    <mergeCell ref="B7:H12"/>
    <mergeCell ref="B14:H17"/>
    <mergeCell ref="B22:H25"/>
    <mergeCell ref="B19:H20"/>
    <mergeCell ref="B27:H31"/>
    <mergeCell ref="C37:D37"/>
    <mergeCell ref="C38:D38"/>
    <mergeCell ref="C32:D32"/>
    <mergeCell ref="C33:D33"/>
    <mergeCell ref="C34:D34"/>
    <mergeCell ref="C35:D35"/>
    <mergeCell ref="C36:D36"/>
  </mergeCells>
  <phoneticPr fontId="68" type="noConversion"/>
  <printOptions horizontalCentered="1"/>
  <pageMargins left="0.75" right="0.5" top="0.5" bottom="0.25" header="0.17" footer="0.23"/>
  <pageSetup paperSize="9" fitToWidth="10" fitToHeight="10" orientation="portrait" r:id="rId1"/>
  <headerFooter alignWithMargins="0">
    <oddFooter>&amp;C7 of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N75"/>
  <sheetViews>
    <sheetView view="pageBreakPreview" topLeftCell="A49" zoomScale="115" zoomScaleSheetLayoutView="115" workbookViewId="0">
      <selection activeCell="J88" sqref="J88"/>
    </sheetView>
  </sheetViews>
  <sheetFormatPr defaultColWidth="8" defaultRowHeight="12"/>
  <cols>
    <col min="1" max="2" width="3.625" style="596" customWidth="1"/>
    <col min="3" max="3" width="14.75" style="596" customWidth="1"/>
    <col min="4" max="4" width="6.25" style="596" customWidth="1"/>
    <col min="5" max="5" width="5" style="596" customWidth="1"/>
    <col min="6" max="6" width="5.625" style="596" customWidth="1"/>
    <col min="7" max="7" width="6" style="596" customWidth="1"/>
    <col min="8" max="8" width="6.25" style="596" customWidth="1"/>
    <col min="9" max="9" width="6" style="596" customWidth="1"/>
    <col min="10" max="10" width="6.5" style="596" customWidth="1"/>
    <col min="11" max="11" width="6.875" style="596" customWidth="1"/>
    <col min="12" max="12" width="9.5" style="596" customWidth="1"/>
    <col min="13" max="13" width="0.25" style="596" customWidth="1"/>
    <col min="14" max="14" width="10" style="596" customWidth="1"/>
    <col min="15" max="238" width="8" style="596"/>
    <col min="239" max="239" width="3.5" style="596" bestFit="1" customWidth="1"/>
    <col min="240" max="240" width="20.375" style="596" customWidth="1"/>
    <col min="241" max="241" width="7.25" style="596" bestFit="1" customWidth="1"/>
    <col min="242" max="242" width="6.5" style="596" bestFit="1" customWidth="1"/>
    <col min="243" max="243" width="7.75" style="596" customWidth="1"/>
    <col min="244" max="244" width="8.125" style="596" bestFit="1" customWidth="1"/>
    <col min="245" max="245" width="8" style="596" customWidth="1"/>
    <col min="246" max="246" width="8.375" style="596" bestFit="1" customWidth="1"/>
    <col min="247" max="247" width="9.625" style="596" bestFit="1" customWidth="1"/>
    <col min="248" max="248" width="7.5" style="596" customWidth="1"/>
    <col min="249" max="249" width="6.25" style="596" customWidth="1"/>
    <col min="250" max="250" width="0.5" style="596" customWidth="1"/>
    <col min="251" max="252" width="5.125" style="596" customWidth="1"/>
    <col min="253" max="253" width="8.25" style="596" bestFit="1" customWidth="1"/>
    <col min="254" max="254" width="9.625" style="596" bestFit="1" customWidth="1"/>
    <col min="255" max="255" width="8.75" style="596" bestFit="1" customWidth="1"/>
    <col min="256" max="256" width="8" style="596"/>
    <col min="257" max="257" width="8.75" style="596" bestFit="1" customWidth="1"/>
    <col min="258" max="494" width="8" style="596"/>
    <col min="495" max="495" width="3.5" style="596" bestFit="1" customWidth="1"/>
    <col min="496" max="496" width="20.375" style="596" customWidth="1"/>
    <col min="497" max="497" width="7.25" style="596" bestFit="1" customWidth="1"/>
    <col min="498" max="498" width="6.5" style="596" bestFit="1" customWidth="1"/>
    <col min="499" max="499" width="7.75" style="596" customWidth="1"/>
    <col min="500" max="500" width="8.125" style="596" bestFit="1" customWidth="1"/>
    <col min="501" max="501" width="8" style="596" customWidth="1"/>
    <col min="502" max="502" width="8.375" style="596" bestFit="1" customWidth="1"/>
    <col min="503" max="503" width="9.625" style="596" bestFit="1" customWidth="1"/>
    <col min="504" max="504" width="7.5" style="596" customWidth="1"/>
    <col min="505" max="505" width="6.25" style="596" customWidth="1"/>
    <col min="506" max="506" width="0.5" style="596" customWidth="1"/>
    <col min="507" max="508" width="5.125" style="596" customWidth="1"/>
    <col min="509" max="509" width="8.25" style="596" bestFit="1" customWidth="1"/>
    <col min="510" max="510" width="9.625" style="596" bestFit="1" customWidth="1"/>
    <col min="511" max="511" width="8.75" style="596" bestFit="1" customWidth="1"/>
    <col min="512" max="512" width="8" style="596"/>
    <col min="513" max="513" width="8.75" style="596" bestFit="1" customWidth="1"/>
    <col min="514" max="750" width="8" style="596"/>
    <col min="751" max="751" width="3.5" style="596" bestFit="1" customWidth="1"/>
    <col min="752" max="752" width="20.375" style="596" customWidth="1"/>
    <col min="753" max="753" width="7.25" style="596" bestFit="1" customWidth="1"/>
    <col min="754" max="754" width="6.5" style="596" bestFit="1" customWidth="1"/>
    <col min="755" max="755" width="7.75" style="596" customWidth="1"/>
    <col min="756" max="756" width="8.125" style="596" bestFit="1" customWidth="1"/>
    <col min="757" max="757" width="8" style="596" customWidth="1"/>
    <col min="758" max="758" width="8.375" style="596" bestFit="1" customWidth="1"/>
    <col min="759" max="759" width="9.625" style="596" bestFit="1" customWidth="1"/>
    <col min="760" max="760" width="7.5" style="596" customWidth="1"/>
    <col min="761" max="761" width="6.25" style="596" customWidth="1"/>
    <col min="762" max="762" width="0.5" style="596" customWidth="1"/>
    <col min="763" max="764" width="5.125" style="596" customWidth="1"/>
    <col min="765" max="765" width="8.25" style="596" bestFit="1" customWidth="1"/>
    <col min="766" max="766" width="9.625" style="596" bestFit="1" customWidth="1"/>
    <col min="767" max="767" width="8.75" style="596" bestFit="1" customWidth="1"/>
    <col min="768" max="768" width="8" style="596"/>
    <col min="769" max="769" width="8.75" style="596" bestFit="1" customWidth="1"/>
    <col min="770" max="1006" width="8" style="596"/>
    <col min="1007" max="1007" width="3.5" style="596" bestFit="1" customWidth="1"/>
    <col min="1008" max="1008" width="20.375" style="596" customWidth="1"/>
    <col min="1009" max="1009" width="7.25" style="596" bestFit="1" customWidth="1"/>
    <col min="1010" max="1010" width="6.5" style="596" bestFit="1" customWidth="1"/>
    <col min="1011" max="1011" width="7.75" style="596" customWidth="1"/>
    <col min="1012" max="1012" width="8.125" style="596" bestFit="1" customWidth="1"/>
    <col min="1013" max="1013" width="8" style="596" customWidth="1"/>
    <col min="1014" max="1014" width="8.375" style="596" bestFit="1" customWidth="1"/>
    <col min="1015" max="1015" width="9.625" style="596" bestFit="1" customWidth="1"/>
    <col min="1016" max="1016" width="7.5" style="596" customWidth="1"/>
    <col min="1017" max="1017" width="6.25" style="596" customWidth="1"/>
    <col min="1018" max="1018" width="0.5" style="596" customWidth="1"/>
    <col min="1019" max="1020" width="5.125" style="596" customWidth="1"/>
    <col min="1021" max="1021" width="8.25" style="596" bestFit="1" customWidth="1"/>
    <col min="1022" max="1022" width="9.625" style="596" bestFit="1" customWidth="1"/>
    <col min="1023" max="1023" width="8.75" style="596" bestFit="1" customWidth="1"/>
    <col min="1024" max="1024" width="8" style="596"/>
    <col min="1025" max="1025" width="8.75" style="596" bestFit="1" customWidth="1"/>
    <col min="1026" max="1262" width="8" style="596"/>
    <col min="1263" max="1263" width="3.5" style="596" bestFit="1" customWidth="1"/>
    <col min="1264" max="1264" width="20.375" style="596" customWidth="1"/>
    <col min="1265" max="1265" width="7.25" style="596" bestFit="1" customWidth="1"/>
    <col min="1266" max="1266" width="6.5" style="596" bestFit="1" customWidth="1"/>
    <col min="1267" max="1267" width="7.75" style="596" customWidth="1"/>
    <col min="1268" max="1268" width="8.125" style="596" bestFit="1" customWidth="1"/>
    <col min="1269" max="1269" width="8" style="596" customWidth="1"/>
    <col min="1270" max="1270" width="8.375" style="596" bestFit="1" customWidth="1"/>
    <col min="1271" max="1271" width="9.625" style="596" bestFit="1" customWidth="1"/>
    <col min="1272" max="1272" width="7.5" style="596" customWidth="1"/>
    <col min="1273" max="1273" width="6.25" style="596" customWidth="1"/>
    <col min="1274" max="1274" width="0.5" style="596" customWidth="1"/>
    <col min="1275" max="1276" width="5.125" style="596" customWidth="1"/>
    <col min="1277" max="1277" width="8.25" style="596" bestFit="1" customWidth="1"/>
    <col min="1278" max="1278" width="9.625" style="596" bestFit="1" customWidth="1"/>
    <col min="1279" max="1279" width="8.75" style="596" bestFit="1" customWidth="1"/>
    <col min="1280" max="1280" width="8" style="596"/>
    <col min="1281" max="1281" width="8.75" style="596" bestFit="1" customWidth="1"/>
    <col min="1282" max="1518" width="8" style="596"/>
    <col min="1519" max="1519" width="3.5" style="596" bestFit="1" customWidth="1"/>
    <col min="1520" max="1520" width="20.375" style="596" customWidth="1"/>
    <col min="1521" max="1521" width="7.25" style="596" bestFit="1" customWidth="1"/>
    <col min="1522" max="1522" width="6.5" style="596" bestFit="1" customWidth="1"/>
    <col min="1523" max="1523" width="7.75" style="596" customWidth="1"/>
    <col min="1524" max="1524" width="8.125" style="596" bestFit="1" customWidth="1"/>
    <col min="1525" max="1525" width="8" style="596" customWidth="1"/>
    <col min="1526" max="1526" width="8.375" style="596" bestFit="1" customWidth="1"/>
    <col min="1527" max="1527" width="9.625" style="596" bestFit="1" customWidth="1"/>
    <col min="1528" max="1528" width="7.5" style="596" customWidth="1"/>
    <col min="1529" max="1529" width="6.25" style="596" customWidth="1"/>
    <col min="1530" max="1530" width="0.5" style="596" customWidth="1"/>
    <col min="1531" max="1532" width="5.125" style="596" customWidth="1"/>
    <col min="1533" max="1533" width="8.25" style="596" bestFit="1" customWidth="1"/>
    <col min="1534" max="1534" width="9.625" style="596" bestFit="1" customWidth="1"/>
    <col min="1535" max="1535" width="8.75" style="596" bestFit="1" customWidth="1"/>
    <col min="1536" max="1536" width="8" style="596"/>
    <col min="1537" max="1537" width="8.75" style="596" bestFit="1" customWidth="1"/>
    <col min="1538" max="1774" width="8" style="596"/>
    <col min="1775" max="1775" width="3.5" style="596" bestFit="1" customWidth="1"/>
    <col min="1776" max="1776" width="20.375" style="596" customWidth="1"/>
    <col min="1777" max="1777" width="7.25" style="596" bestFit="1" customWidth="1"/>
    <col min="1778" max="1778" width="6.5" style="596" bestFit="1" customWidth="1"/>
    <col min="1779" max="1779" width="7.75" style="596" customWidth="1"/>
    <col min="1780" max="1780" width="8.125" style="596" bestFit="1" customWidth="1"/>
    <col min="1781" max="1781" width="8" style="596" customWidth="1"/>
    <col min="1782" max="1782" width="8.375" style="596" bestFit="1" customWidth="1"/>
    <col min="1783" max="1783" width="9.625" style="596" bestFit="1" customWidth="1"/>
    <col min="1784" max="1784" width="7.5" style="596" customWidth="1"/>
    <col min="1785" max="1785" width="6.25" style="596" customWidth="1"/>
    <col min="1786" max="1786" width="0.5" style="596" customWidth="1"/>
    <col min="1787" max="1788" width="5.125" style="596" customWidth="1"/>
    <col min="1789" max="1789" width="8.25" style="596" bestFit="1" customWidth="1"/>
    <col min="1790" max="1790" width="9.625" style="596" bestFit="1" customWidth="1"/>
    <col min="1791" max="1791" width="8.75" style="596" bestFit="1" customWidth="1"/>
    <col min="1792" max="1792" width="8" style="596"/>
    <col min="1793" max="1793" width="8.75" style="596" bestFit="1" customWidth="1"/>
    <col min="1794" max="2030" width="8" style="596"/>
    <col min="2031" max="2031" width="3.5" style="596" bestFit="1" customWidth="1"/>
    <col min="2032" max="2032" width="20.375" style="596" customWidth="1"/>
    <col min="2033" max="2033" width="7.25" style="596" bestFit="1" customWidth="1"/>
    <col min="2034" max="2034" width="6.5" style="596" bestFit="1" customWidth="1"/>
    <col min="2035" max="2035" width="7.75" style="596" customWidth="1"/>
    <col min="2036" max="2036" width="8.125" style="596" bestFit="1" customWidth="1"/>
    <col min="2037" max="2037" width="8" style="596" customWidth="1"/>
    <col min="2038" max="2038" width="8.375" style="596" bestFit="1" customWidth="1"/>
    <col min="2039" max="2039" width="9.625" style="596" bestFit="1" customWidth="1"/>
    <col min="2040" max="2040" width="7.5" style="596" customWidth="1"/>
    <col min="2041" max="2041" width="6.25" style="596" customWidth="1"/>
    <col min="2042" max="2042" width="0.5" style="596" customWidth="1"/>
    <col min="2043" max="2044" width="5.125" style="596" customWidth="1"/>
    <col min="2045" max="2045" width="8.25" style="596" bestFit="1" customWidth="1"/>
    <col min="2046" max="2046" width="9.625" style="596" bestFit="1" customWidth="1"/>
    <col min="2047" max="2047" width="8.75" style="596" bestFit="1" customWidth="1"/>
    <col min="2048" max="2048" width="8" style="596"/>
    <col min="2049" max="2049" width="8.75" style="596" bestFit="1" customWidth="1"/>
    <col min="2050" max="2286" width="8" style="596"/>
    <col min="2287" max="2287" width="3.5" style="596" bestFit="1" customWidth="1"/>
    <col min="2288" max="2288" width="20.375" style="596" customWidth="1"/>
    <col min="2289" max="2289" width="7.25" style="596" bestFit="1" customWidth="1"/>
    <col min="2290" max="2290" width="6.5" style="596" bestFit="1" customWidth="1"/>
    <col min="2291" max="2291" width="7.75" style="596" customWidth="1"/>
    <col min="2292" max="2292" width="8.125" style="596" bestFit="1" customWidth="1"/>
    <col min="2293" max="2293" width="8" style="596" customWidth="1"/>
    <col min="2294" max="2294" width="8.375" style="596" bestFit="1" customWidth="1"/>
    <col min="2295" max="2295" width="9.625" style="596" bestFit="1" customWidth="1"/>
    <col min="2296" max="2296" width="7.5" style="596" customWidth="1"/>
    <col min="2297" max="2297" width="6.25" style="596" customWidth="1"/>
    <col min="2298" max="2298" width="0.5" style="596" customWidth="1"/>
    <col min="2299" max="2300" width="5.125" style="596" customWidth="1"/>
    <col min="2301" max="2301" width="8.25" style="596" bestFit="1" customWidth="1"/>
    <col min="2302" max="2302" width="9.625" style="596" bestFit="1" customWidth="1"/>
    <col min="2303" max="2303" width="8.75" style="596" bestFit="1" customWidth="1"/>
    <col min="2304" max="2304" width="8" style="596"/>
    <col min="2305" max="2305" width="8.75" style="596" bestFit="1" customWidth="1"/>
    <col min="2306" max="2542" width="8" style="596"/>
    <col min="2543" max="2543" width="3.5" style="596" bestFit="1" customWidth="1"/>
    <col min="2544" max="2544" width="20.375" style="596" customWidth="1"/>
    <col min="2545" max="2545" width="7.25" style="596" bestFit="1" customWidth="1"/>
    <col min="2546" max="2546" width="6.5" style="596" bestFit="1" customWidth="1"/>
    <col min="2547" max="2547" width="7.75" style="596" customWidth="1"/>
    <col min="2548" max="2548" width="8.125" style="596" bestFit="1" customWidth="1"/>
    <col min="2549" max="2549" width="8" style="596" customWidth="1"/>
    <col min="2550" max="2550" width="8.375" style="596" bestFit="1" customWidth="1"/>
    <col min="2551" max="2551" width="9.625" style="596" bestFit="1" customWidth="1"/>
    <col min="2552" max="2552" width="7.5" style="596" customWidth="1"/>
    <col min="2553" max="2553" width="6.25" style="596" customWidth="1"/>
    <col min="2554" max="2554" width="0.5" style="596" customWidth="1"/>
    <col min="2555" max="2556" width="5.125" style="596" customWidth="1"/>
    <col min="2557" max="2557" width="8.25" style="596" bestFit="1" customWidth="1"/>
    <col min="2558" max="2558" width="9.625" style="596" bestFit="1" customWidth="1"/>
    <col min="2559" max="2559" width="8.75" style="596" bestFit="1" customWidth="1"/>
    <col min="2560" max="2560" width="8" style="596"/>
    <col min="2561" max="2561" width="8.75" style="596" bestFit="1" customWidth="1"/>
    <col min="2562" max="2798" width="8" style="596"/>
    <col min="2799" max="2799" width="3.5" style="596" bestFit="1" customWidth="1"/>
    <col min="2800" max="2800" width="20.375" style="596" customWidth="1"/>
    <col min="2801" max="2801" width="7.25" style="596" bestFit="1" customWidth="1"/>
    <col min="2802" max="2802" width="6.5" style="596" bestFit="1" customWidth="1"/>
    <col min="2803" max="2803" width="7.75" style="596" customWidth="1"/>
    <col min="2804" max="2804" width="8.125" style="596" bestFit="1" customWidth="1"/>
    <col min="2805" max="2805" width="8" style="596" customWidth="1"/>
    <col min="2806" max="2806" width="8.375" style="596" bestFit="1" customWidth="1"/>
    <col min="2807" max="2807" width="9.625" style="596" bestFit="1" customWidth="1"/>
    <col min="2808" max="2808" width="7.5" style="596" customWidth="1"/>
    <col min="2809" max="2809" width="6.25" style="596" customWidth="1"/>
    <col min="2810" max="2810" width="0.5" style="596" customWidth="1"/>
    <col min="2811" max="2812" width="5.125" style="596" customWidth="1"/>
    <col min="2813" max="2813" width="8.25" style="596" bestFit="1" customWidth="1"/>
    <col min="2814" max="2814" width="9.625" style="596" bestFit="1" customWidth="1"/>
    <col min="2815" max="2815" width="8.75" style="596" bestFit="1" customWidth="1"/>
    <col min="2816" max="2816" width="8" style="596"/>
    <col min="2817" max="2817" width="8.75" style="596" bestFit="1" customWidth="1"/>
    <col min="2818" max="3054" width="8" style="596"/>
    <col min="3055" max="3055" width="3.5" style="596" bestFit="1" customWidth="1"/>
    <col min="3056" max="3056" width="20.375" style="596" customWidth="1"/>
    <col min="3057" max="3057" width="7.25" style="596" bestFit="1" customWidth="1"/>
    <col min="3058" max="3058" width="6.5" style="596" bestFit="1" customWidth="1"/>
    <col min="3059" max="3059" width="7.75" style="596" customWidth="1"/>
    <col min="3060" max="3060" width="8.125" style="596" bestFit="1" customWidth="1"/>
    <col min="3061" max="3061" width="8" style="596" customWidth="1"/>
    <col min="3062" max="3062" width="8.375" style="596" bestFit="1" customWidth="1"/>
    <col min="3063" max="3063" width="9.625" style="596" bestFit="1" customWidth="1"/>
    <col min="3064" max="3064" width="7.5" style="596" customWidth="1"/>
    <col min="3065" max="3065" width="6.25" style="596" customWidth="1"/>
    <col min="3066" max="3066" width="0.5" style="596" customWidth="1"/>
    <col min="3067" max="3068" width="5.125" style="596" customWidth="1"/>
    <col min="3069" max="3069" width="8.25" style="596" bestFit="1" customWidth="1"/>
    <col min="3070" max="3070" width="9.625" style="596" bestFit="1" customWidth="1"/>
    <col min="3071" max="3071" width="8.75" style="596" bestFit="1" customWidth="1"/>
    <col min="3072" max="3072" width="8" style="596"/>
    <col min="3073" max="3073" width="8.75" style="596" bestFit="1" customWidth="1"/>
    <col min="3074" max="3310" width="8" style="596"/>
    <col min="3311" max="3311" width="3.5" style="596" bestFit="1" customWidth="1"/>
    <col min="3312" max="3312" width="20.375" style="596" customWidth="1"/>
    <col min="3313" max="3313" width="7.25" style="596" bestFit="1" customWidth="1"/>
    <col min="3314" max="3314" width="6.5" style="596" bestFit="1" customWidth="1"/>
    <col min="3315" max="3315" width="7.75" style="596" customWidth="1"/>
    <col min="3316" max="3316" width="8.125" style="596" bestFit="1" customWidth="1"/>
    <col min="3317" max="3317" width="8" style="596" customWidth="1"/>
    <col min="3318" max="3318" width="8.375" style="596" bestFit="1" customWidth="1"/>
    <col min="3319" max="3319" width="9.625" style="596" bestFit="1" customWidth="1"/>
    <col min="3320" max="3320" width="7.5" style="596" customWidth="1"/>
    <col min="3321" max="3321" width="6.25" style="596" customWidth="1"/>
    <col min="3322" max="3322" width="0.5" style="596" customWidth="1"/>
    <col min="3323" max="3324" width="5.125" style="596" customWidth="1"/>
    <col min="3325" max="3325" width="8.25" style="596" bestFit="1" customWidth="1"/>
    <col min="3326" max="3326" width="9.625" style="596" bestFit="1" customWidth="1"/>
    <col min="3327" max="3327" width="8.75" style="596" bestFit="1" customWidth="1"/>
    <col min="3328" max="3328" width="8" style="596"/>
    <col min="3329" max="3329" width="8.75" style="596" bestFit="1" customWidth="1"/>
    <col min="3330" max="3566" width="8" style="596"/>
    <col min="3567" max="3567" width="3.5" style="596" bestFit="1" customWidth="1"/>
    <col min="3568" max="3568" width="20.375" style="596" customWidth="1"/>
    <col min="3569" max="3569" width="7.25" style="596" bestFit="1" customWidth="1"/>
    <col min="3570" max="3570" width="6.5" style="596" bestFit="1" customWidth="1"/>
    <col min="3571" max="3571" width="7.75" style="596" customWidth="1"/>
    <col min="3572" max="3572" width="8.125" style="596" bestFit="1" customWidth="1"/>
    <col min="3573" max="3573" width="8" style="596" customWidth="1"/>
    <col min="3574" max="3574" width="8.375" style="596" bestFit="1" customWidth="1"/>
    <col min="3575" max="3575" width="9.625" style="596" bestFit="1" customWidth="1"/>
    <col min="3576" max="3576" width="7.5" style="596" customWidth="1"/>
    <col min="3577" max="3577" width="6.25" style="596" customWidth="1"/>
    <col min="3578" max="3578" width="0.5" style="596" customWidth="1"/>
    <col min="3579" max="3580" width="5.125" style="596" customWidth="1"/>
    <col min="3581" max="3581" width="8.25" style="596" bestFit="1" customWidth="1"/>
    <col min="3582" max="3582" width="9.625" style="596" bestFit="1" customWidth="1"/>
    <col min="3583" max="3583" width="8.75" style="596" bestFit="1" customWidth="1"/>
    <col min="3584" max="3584" width="8" style="596"/>
    <col min="3585" max="3585" width="8.75" style="596" bestFit="1" customWidth="1"/>
    <col min="3586" max="3822" width="8" style="596"/>
    <col min="3823" max="3823" width="3.5" style="596" bestFit="1" customWidth="1"/>
    <col min="3824" max="3824" width="20.375" style="596" customWidth="1"/>
    <col min="3825" max="3825" width="7.25" style="596" bestFit="1" customWidth="1"/>
    <col min="3826" max="3826" width="6.5" style="596" bestFit="1" customWidth="1"/>
    <col min="3827" max="3827" width="7.75" style="596" customWidth="1"/>
    <col min="3828" max="3828" width="8.125" style="596" bestFit="1" customWidth="1"/>
    <col min="3829" max="3829" width="8" style="596" customWidth="1"/>
    <col min="3830" max="3830" width="8.375" style="596" bestFit="1" customWidth="1"/>
    <col min="3831" max="3831" width="9.625" style="596" bestFit="1" customWidth="1"/>
    <col min="3832" max="3832" width="7.5" style="596" customWidth="1"/>
    <col min="3833" max="3833" width="6.25" style="596" customWidth="1"/>
    <col min="3834" max="3834" width="0.5" style="596" customWidth="1"/>
    <col min="3835" max="3836" width="5.125" style="596" customWidth="1"/>
    <col min="3837" max="3837" width="8.25" style="596" bestFit="1" customWidth="1"/>
    <col min="3838" max="3838" width="9.625" style="596" bestFit="1" customWidth="1"/>
    <col min="3839" max="3839" width="8.75" style="596" bestFit="1" customWidth="1"/>
    <col min="3840" max="3840" width="8" style="596"/>
    <col min="3841" max="3841" width="8.75" style="596" bestFit="1" customWidth="1"/>
    <col min="3842" max="4078" width="8" style="596"/>
    <col min="4079" max="4079" width="3.5" style="596" bestFit="1" customWidth="1"/>
    <col min="4080" max="4080" width="20.375" style="596" customWidth="1"/>
    <col min="4081" max="4081" width="7.25" style="596" bestFit="1" customWidth="1"/>
    <col min="4082" max="4082" width="6.5" style="596" bestFit="1" customWidth="1"/>
    <col min="4083" max="4083" width="7.75" style="596" customWidth="1"/>
    <col min="4084" max="4084" width="8.125" style="596" bestFit="1" customWidth="1"/>
    <col min="4085" max="4085" width="8" style="596" customWidth="1"/>
    <col min="4086" max="4086" width="8.375" style="596" bestFit="1" customWidth="1"/>
    <col min="4087" max="4087" width="9.625" style="596" bestFit="1" customWidth="1"/>
    <col min="4088" max="4088" width="7.5" style="596" customWidth="1"/>
    <col min="4089" max="4089" width="6.25" style="596" customWidth="1"/>
    <col min="4090" max="4090" width="0.5" style="596" customWidth="1"/>
    <col min="4091" max="4092" width="5.125" style="596" customWidth="1"/>
    <col min="4093" max="4093" width="8.25" style="596" bestFit="1" customWidth="1"/>
    <col min="4094" max="4094" width="9.625" style="596" bestFit="1" customWidth="1"/>
    <col min="4095" max="4095" width="8.75" style="596" bestFit="1" customWidth="1"/>
    <col min="4096" max="4096" width="8" style="596"/>
    <col min="4097" max="4097" width="8.75" style="596" bestFit="1" customWidth="1"/>
    <col min="4098" max="4334" width="8" style="596"/>
    <col min="4335" max="4335" width="3.5" style="596" bestFit="1" customWidth="1"/>
    <col min="4336" max="4336" width="20.375" style="596" customWidth="1"/>
    <col min="4337" max="4337" width="7.25" style="596" bestFit="1" customWidth="1"/>
    <col min="4338" max="4338" width="6.5" style="596" bestFit="1" customWidth="1"/>
    <col min="4339" max="4339" width="7.75" style="596" customWidth="1"/>
    <col min="4340" max="4340" width="8.125" style="596" bestFit="1" customWidth="1"/>
    <col min="4341" max="4341" width="8" style="596" customWidth="1"/>
    <col min="4342" max="4342" width="8.375" style="596" bestFit="1" customWidth="1"/>
    <col min="4343" max="4343" width="9.625" style="596" bestFit="1" customWidth="1"/>
    <col min="4344" max="4344" width="7.5" style="596" customWidth="1"/>
    <col min="4345" max="4345" width="6.25" style="596" customWidth="1"/>
    <col min="4346" max="4346" width="0.5" style="596" customWidth="1"/>
    <col min="4347" max="4348" width="5.125" style="596" customWidth="1"/>
    <col min="4349" max="4349" width="8.25" style="596" bestFit="1" customWidth="1"/>
    <col min="4350" max="4350" width="9.625" style="596" bestFit="1" customWidth="1"/>
    <col min="4351" max="4351" width="8.75" style="596" bestFit="1" customWidth="1"/>
    <col min="4352" max="4352" width="8" style="596"/>
    <col min="4353" max="4353" width="8.75" style="596" bestFit="1" customWidth="1"/>
    <col min="4354" max="4590" width="8" style="596"/>
    <col min="4591" max="4591" width="3.5" style="596" bestFit="1" customWidth="1"/>
    <col min="4592" max="4592" width="20.375" style="596" customWidth="1"/>
    <col min="4593" max="4593" width="7.25" style="596" bestFit="1" customWidth="1"/>
    <col min="4594" max="4594" width="6.5" style="596" bestFit="1" customWidth="1"/>
    <col min="4595" max="4595" width="7.75" style="596" customWidth="1"/>
    <col min="4596" max="4596" width="8.125" style="596" bestFit="1" customWidth="1"/>
    <col min="4597" max="4597" width="8" style="596" customWidth="1"/>
    <col min="4598" max="4598" width="8.375" style="596" bestFit="1" customWidth="1"/>
    <col min="4599" max="4599" width="9.625" style="596" bestFit="1" customWidth="1"/>
    <col min="4600" max="4600" width="7.5" style="596" customWidth="1"/>
    <col min="4601" max="4601" width="6.25" style="596" customWidth="1"/>
    <col min="4602" max="4602" width="0.5" style="596" customWidth="1"/>
    <col min="4603" max="4604" width="5.125" style="596" customWidth="1"/>
    <col min="4605" max="4605" width="8.25" style="596" bestFit="1" customWidth="1"/>
    <col min="4606" max="4606" width="9.625" style="596" bestFit="1" customWidth="1"/>
    <col min="4607" max="4607" width="8.75" style="596" bestFit="1" customWidth="1"/>
    <col min="4608" max="4608" width="8" style="596"/>
    <col min="4609" max="4609" width="8.75" style="596" bestFit="1" customWidth="1"/>
    <col min="4610" max="4846" width="8" style="596"/>
    <col min="4847" max="4847" width="3.5" style="596" bestFit="1" customWidth="1"/>
    <col min="4848" max="4848" width="20.375" style="596" customWidth="1"/>
    <col min="4849" max="4849" width="7.25" style="596" bestFit="1" customWidth="1"/>
    <col min="4850" max="4850" width="6.5" style="596" bestFit="1" customWidth="1"/>
    <col min="4851" max="4851" width="7.75" style="596" customWidth="1"/>
    <col min="4852" max="4852" width="8.125" style="596" bestFit="1" customWidth="1"/>
    <col min="4853" max="4853" width="8" style="596" customWidth="1"/>
    <col min="4854" max="4854" width="8.375" style="596" bestFit="1" customWidth="1"/>
    <col min="4855" max="4855" width="9.625" style="596" bestFit="1" customWidth="1"/>
    <col min="4856" max="4856" width="7.5" style="596" customWidth="1"/>
    <col min="4857" max="4857" width="6.25" style="596" customWidth="1"/>
    <col min="4858" max="4858" width="0.5" style="596" customWidth="1"/>
    <col min="4859" max="4860" width="5.125" style="596" customWidth="1"/>
    <col min="4861" max="4861" width="8.25" style="596" bestFit="1" customWidth="1"/>
    <col min="4862" max="4862" width="9.625" style="596" bestFit="1" customWidth="1"/>
    <col min="4863" max="4863" width="8.75" style="596" bestFit="1" customWidth="1"/>
    <col min="4864" max="4864" width="8" style="596"/>
    <col min="4865" max="4865" width="8.75" style="596" bestFit="1" customWidth="1"/>
    <col min="4866" max="5102" width="8" style="596"/>
    <col min="5103" max="5103" width="3.5" style="596" bestFit="1" customWidth="1"/>
    <col min="5104" max="5104" width="20.375" style="596" customWidth="1"/>
    <col min="5105" max="5105" width="7.25" style="596" bestFit="1" customWidth="1"/>
    <col min="5106" max="5106" width="6.5" style="596" bestFit="1" customWidth="1"/>
    <col min="5107" max="5107" width="7.75" style="596" customWidth="1"/>
    <col min="5108" max="5108" width="8.125" style="596" bestFit="1" customWidth="1"/>
    <col min="5109" max="5109" width="8" style="596" customWidth="1"/>
    <col min="5110" max="5110" width="8.375" style="596" bestFit="1" customWidth="1"/>
    <col min="5111" max="5111" width="9.625" style="596" bestFit="1" customWidth="1"/>
    <col min="5112" max="5112" width="7.5" style="596" customWidth="1"/>
    <col min="5113" max="5113" width="6.25" style="596" customWidth="1"/>
    <col min="5114" max="5114" width="0.5" style="596" customWidth="1"/>
    <col min="5115" max="5116" width="5.125" style="596" customWidth="1"/>
    <col min="5117" max="5117" width="8.25" style="596" bestFit="1" customWidth="1"/>
    <col min="5118" max="5118" width="9.625" style="596" bestFit="1" customWidth="1"/>
    <col min="5119" max="5119" width="8.75" style="596" bestFit="1" customWidth="1"/>
    <col min="5120" max="5120" width="8" style="596"/>
    <col min="5121" max="5121" width="8.75" style="596" bestFit="1" customWidth="1"/>
    <col min="5122" max="5358" width="8" style="596"/>
    <col min="5359" max="5359" width="3.5" style="596" bestFit="1" customWidth="1"/>
    <col min="5360" max="5360" width="20.375" style="596" customWidth="1"/>
    <col min="5361" max="5361" width="7.25" style="596" bestFit="1" customWidth="1"/>
    <col min="5362" max="5362" width="6.5" style="596" bestFit="1" customWidth="1"/>
    <col min="5363" max="5363" width="7.75" style="596" customWidth="1"/>
    <col min="5364" max="5364" width="8.125" style="596" bestFit="1" customWidth="1"/>
    <col min="5365" max="5365" width="8" style="596" customWidth="1"/>
    <col min="5366" max="5366" width="8.375" style="596" bestFit="1" customWidth="1"/>
    <col min="5367" max="5367" width="9.625" style="596" bestFit="1" customWidth="1"/>
    <col min="5368" max="5368" width="7.5" style="596" customWidth="1"/>
    <col min="5369" max="5369" width="6.25" style="596" customWidth="1"/>
    <col min="5370" max="5370" width="0.5" style="596" customWidth="1"/>
    <col min="5371" max="5372" width="5.125" style="596" customWidth="1"/>
    <col min="5373" max="5373" width="8.25" style="596" bestFit="1" customWidth="1"/>
    <col min="5374" max="5374" width="9.625" style="596" bestFit="1" customWidth="1"/>
    <col min="5375" max="5375" width="8.75" style="596" bestFit="1" customWidth="1"/>
    <col min="5376" max="5376" width="8" style="596"/>
    <col min="5377" max="5377" width="8.75" style="596" bestFit="1" customWidth="1"/>
    <col min="5378" max="5614" width="8" style="596"/>
    <col min="5615" max="5615" width="3.5" style="596" bestFit="1" customWidth="1"/>
    <col min="5616" max="5616" width="20.375" style="596" customWidth="1"/>
    <col min="5617" max="5617" width="7.25" style="596" bestFit="1" customWidth="1"/>
    <col min="5618" max="5618" width="6.5" style="596" bestFit="1" customWidth="1"/>
    <col min="5619" max="5619" width="7.75" style="596" customWidth="1"/>
    <col min="5620" max="5620" width="8.125" style="596" bestFit="1" customWidth="1"/>
    <col min="5621" max="5621" width="8" style="596" customWidth="1"/>
    <col min="5622" max="5622" width="8.375" style="596" bestFit="1" customWidth="1"/>
    <col min="5623" max="5623" width="9.625" style="596" bestFit="1" customWidth="1"/>
    <col min="5624" max="5624" width="7.5" style="596" customWidth="1"/>
    <col min="5625" max="5625" width="6.25" style="596" customWidth="1"/>
    <col min="5626" max="5626" width="0.5" style="596" customWidth="1"/>
    <col min="5627" max="5628" width="5.125" style="596" customWidth="1"/>
    <col min="5629" max="5629" width="8.25" style="596" bestFit="1" customWidth="1"/>
    <col min="5630" max="5630" width="9.625" style="596" bestFit="1" customWidth="1"/>
    <col min="5631" max="5631" width="8.75" style="596" bestFit="1" customWidth="1"/>
    <col min="5632" max="5632" width="8" style="596"/>
    <col min="5633" max="5633" width="8.75" style="596" bestFit="1" customWidth="1"/>
    <col min="5634" max="5870" width="8" style="596"/>
    <col min="5871" max="5871" width="3.5" style="596" bestFit="1" customWidth="1"/>
    <col min="5872" max="5872" width="20.375" style="596" customWidth="1"/>
    <col min="5873" max="5873" width="7.25" style="596" bestFit="1" customWidth="1"/>
    <col min="5874" max="5874" width="6.5" style="596" bestFit="1" customWidth="1"/>
    <col min="5875" max="5875" width="7.75" style="596" customWidth="1"/>
    <col min="5876" max="5876" width="8.125" style="596" bestFit="1" customWidth="1"/>
    <col min="5877" max="5877" width="8" style="596" customWidth="1"/>
    <col min="5878" max="5878" width="8.375" style="596" bestFit="1" customWidth="1"/>
    <col min="5879" max="5879" width="9.625" style="596" bestFit="1" customWidth="1"/>
    <col min="5880" max="5880" width="7.5" style="596" customWidth="1"/>
    <col min="5881" max="5881" width="6.25" style="596" customWidth="1"/>
    <col min="5882" max="5882" width="0.5" style="596" customWidth="1"/>
    <col min="5883" max="5884" width="5.125" style="596" customWidth="1"/>
    <col min="5885" max="5885" width="8.25" style="596" bestFit="1" customWidth="1"/>
    <col min="5886" max="5886" width="9.625" style="596" bestFit="1" customWidth="1"/>
    <col min="5887" max="5887" width="8.75" style="596" bestFit="1" customWidth="1"/>
    <col min="5888" max="5888" width="8" style="596"/>
    <col min="5889" max="5889" width="8.75" style="596" bestFit="1" customWidth="1"/>
    <col min="5890" max="6126" width="8" style="596"/>
    <col min="6127" max="6127" width="3.5" style="596" bestFit="1" customWidth="1"/>
    <col min="6128" max="6128" width="20.375" style="596" customWidth="1"/>
    <col min="6129" max="6129" width="7.25" style="596" bestFit="1" customWidth="1"/>
    <col min="6130" max="6130" width="6.5" style="596" bestFit="1" customWidth="1"/>
    <col min="6131" max="6131" width="7.75" style="596" customWidth="1"/>
    <col min="6132" max="6132" width="8.125" style="596" bestFit="1" customWidth="1"/>
    <col min="6133" max="6133" width="8" style="596" customWidth="1"/>
    <col min="6134" max="6134" width="8.375" style="596" bestFit="1" customWidth="1"/>
    <col min="6135" max="6135" width="9.625" style="596" bestFit="1" customWidth="1"/>
    <col min="6136" max="6136" width="7.5" style="596" customWidth="1"/>
    <col min="6137" max="6137" width="6.25" style="596" customWidth="1"/>
    <col min="6138" max="6138" width="0.5" style="596" customWidth="1"/>
    <col min="6139" max="6140" width="5.125" style="596" customWidth="1"/>
    <col min="6141" max="6141" width="8.25" style="596" bestFit="1" customWidth="1"/>
    <col min="6142" max="6142" width="9.625" style="596" bestFit="1" customWidth="1"/>
    <col min="6143" max="6143" width="8.75" style="596" bestFit="1" customWidth="1"/>
    <col min="6144" max="6144" width="8" style="596"/>
    <col min="6145" max="6145" width="8.75" style="596" bestFit="1" customWidth="1"/>
    <col min="6146" max="6382" width="8" style="596"/>
    <col min="6383" max="6383" width="3.5" style="596" bestFit="1" customWidth="1"/>
    <col min="6384" max="6384" width="20.375" style="596" customWidth="1"/>
    <col min="6385" max="6385" width="7.25" style="596" bestFit="1" customWidth="1"/>
    <col min="6386" max="6386" width="6.5" style="596" bestFit="1" customWidth="1"/>
    <col min="6387" max="6387" width="7.75" style="596" customWidth="1"/>
    <col min="6388" max="6388" width="8.125" style="596" bestFit="1" customWidth="1"/>
    <col min="6389" max="6389" width="8" style="596" customWidth="1"/>
    <col min="6390" max="6390" width="8.375" style="596" bestFit="1" customWidth="1"/>
    <col min="6391" max="6391" width="9.625" style="596" bestFit="1" customWidth="1"/>
    <col min="6392" max="6392" width="7.5" style="596" customWidth="1"/>
    <col min="6393" max="6393" width="6.25" style="596" customWidth="1"/>
    <col min="6394" max="6394" width="0.5" style="596" customWidth="1"/>
    <col min="6395" max="6396" width="5.125" style="596" customWidth="1"/>
    <col min="6397" max="6397" width="8.25" style="596" bestFit="1" customWidth="1"/>
    <col min="6398" max="6398" width="9.625" style="596" bestFit="1" customWidth="1"/>
    <col min="6399" max="6399" width="8.75" style="596" bestFit="1" customWidth="1"/>
    <col min="6400" max="6400" width="8" style="596"/>
    <col min="6401" max="6401" width="8.75" style="596" bestFit="1" customWidth="1"/>
    <col min="6402" max="6638" width="8" style="596"/>
    <col min="6639" max="6639" width="3.5" style="596" bestFit="1" customWidth="1"/>
    <col min="6640" max="6640" width="20.375" style="596" customWidth="1"/>
    <col min="6641" max="6641" width="7.25" style="596" bestFit="1" customWidth="1"/>
    <col min="6642" max="6642" width="6.5" style="596" bestFit="1" customWidth="1"/>
    <col min="6643" max="6643" width="7.75" style="596" customWidth="1"/>
    <col min="6644" max="6644" width="8.125" style="596" bestFit="1" customWidth="1"/>
    <col min="6645" max="6645" width="8" style="596" customWidth="1"/>
    <col min="6646" max="6646" width="8.375" style="596" bestFit="1" customWidth="1"/>
    <col min="6647" max="6647" width="9.625" style="596" bestFit="1" customWidth="1"/>
    <col min="6648" max="6648" width="7.5" style="596" customWidth="1"/>
    <col min="6649" max="6649" width="6.25" style="596" customWidth="1"/>
    <col min="6650" max="6650" width="0.5" style="596" customWidth="1"/>
    <col min="6651" max="6652" width="5.125" style="596" customWidth="1"/>
    <col min="6653" max="6653" width="8.25" style="596" bestFit="1" customWidth="1"/>
    <col min="6654" max="6654" width="9.625" style="596" bestFit="1" customWidth="1"/>
    <col min="6655" max="6655" width="8.75" style="596" bestFit="1" customWidth="1"/>
    <col min="6656" max="6656" width="8" style="596"/>
    <col min="6657" max="6657" width="8.75" style="596" bestFit="1" customWidth="1"/>
    <col min="6658" max="6894" width="8" style="596"/>
    <col min="6895" max="6895" width="3.5" style="596" bestFit="1" customWidth="1"/>
    <col min="6896" max="6896" width="20.375" style="596" customWidth="1"/>
    <col min="6897" max="6897" width="7.25" style="596" bestFit="1" customWidth="1"/>
    <col min="6898" max="6898" width="6.5" style="596" bestFit="1" customWidth="1"/>
    <col min="6899" max="6899" width="7.75" style="596" customWidth="1"/>
    <col min="6900" max="6900" width="8.125" style="596" bestFit="1" customWidth="1"/>
    <col min="6901" max="6901" width="8" style="596" customWidth="1"/>
    <col min="6902" max="6902" width="8.375" style="596" bestFit="1" customWidth="1"/>
    <col min="6903" max="6903" width="9.625" style="596" bestFit="1" customWidth="1"/>
    <col min="6904" max="6904" width="7.5" style="596" customWidth="1"/>
    <col min="6905" max="6905" width="6.25" style="596" customWidth="1"/>
    <col min="6906" max="6906" width="0.5" style="596" customWidth="1"/>
    <col min="6907" max="6908" width="5.125" style="596" customWidth="1"/>
    <col min="6909" max="6909" width="8.25" style="596" bestFit="1" customWidth="1"/>
    <col min="6910" max="6910" width="9.625" style="596" bestFit="1" customWidth="1"/>
    <col min="6911" max="6911" width="8.75" style="596" bestFit="1" customWidth="1"/>
    <col min="6912" max="6912" width="8" style="596"/>
    <col min="6913" max="6913" width="8.75" style="596" bestFit="1" customWidth="1"/>
    <col min="6914" max="7150" width="8" style="596"/>
    <col min="7151" max="7151" width="3.5" style="596" bestFit="1" customWidth="1"/>
    <col min="7152" max="7152" width="20.375" style="596" customWidth="1"/>
    <col min="7153" max="7153" width="7.25" style="596" bestFit="1" customWidth="1"/>
    <col min="7154" max="7154" width="6.5" style="596" bestFit="1" customWidth="1"/>
    <col min="7155" max="7155" width="7.75" style="596" customWidth="1"/>
    <col min="7156" max="7156" width="8.125" style="596" bestFit="1" customWidth="1"/>
    <col min="7157" max="7157" width="8" style="596" customWidth="1"/>
    <col min="7158" max="7158" width="8.375" style="596" bestFit="1" customWidth="1"/>
    <col min="7159" max="7159" width="9.625" style="596" bestFit="1" customWidth="1"/>
    <col min="7160" max="7160" width="7.5" style="596" customWidth="1"/>
    <col min="7161" max="7161" width="6.25" style="596" customWidth="1"/>
    <col min="7162" max="7162" width="0.5" style="596" customWidth="1"/>
    <col min="7163" max="7164" width="5.125" style="596" customWidth="1"/>
    <col min="7165" max="7165" width="8.25" style="596" bestFit="1" customWidth="1"/>
    <col min="7166" max="7166" width="9.625" style="596" bestFit="1" customWidth="1"/>
    <col min="7167" max="7167" width="8.75" style="596" bestFit="1" customWidth="1"/>
    <col min="7168" max="7168" width="8" style="596"/>
    <col min="7169" max="7169" width="8.75" style="596" bestFit="1" customWidth="1"/>
    <col min="7170" max="7406" width="8" style="596"/>
    <col min="7407" max="7407" width="3.5" style="596" bestFit="1" customWidth="1"/>
    <col min="7408" max="7408" width="20.375" style="596" customWidth="1"/>
    <col min="7409" max="7409" width="7.25" style="596" bestFit="1" customWidth="1"/>
    <col min="7410" max="7410" width="6.5" style="596" bestFit="1" customWidth="1"/>
    <col min="7411" max="7411" width="7.75" style="596" customWidth="1"/>
    <col min="7412" max="7412" width="8.125" style="596" bestFit="1" customWidth="1"/>
    <col min="7413" max="7413" width="8" style="596" customWidth="1"/>
    <col min="7414" max="7414" width="8.375" style="596" bestFit="1" customWidth="1"/>
    <col min="7415" max="7415" width="9.625" style="596" bestFit="1" customWidth="1"/>
    <col min="7416" max="7416" width="7.5" style="596" customWidth="1"/>
    <col min="7417" max="7417" width="6.25" style="596" customWidth="1"/>
    <col min="7418" max="7418" width="0.5" style="596" customWidth="1"/>
    <col min="7419" max="7420" width="5.125" style="596" customWidth="1"/>
    <col min="7421" max="7421" width="8.25" style="596" bestFit="1" customWidth="1"/>
    <col min="7422" max="7422" width="9.625" style="596" bestFit="1" customWidth="1"/>
    <col min="7423" max="7423" width="8.75" style="596" bestFit="1" customWidth="1"/>
    <col min="7424" max="7424" width="8" style="596"/>
    <col min="7425" max="7425" width="8.75" style="596" bestFit="1" customWidth="1"/>
    <col min="7426" max="7662" width="8" style="596"/>
    <col min="7663" max="7663" width="3.5" style="596" bestFit="1" customWidth="1"/>
    <col min="7664" max="7664" width="20.375" style="596" customWidth="1"/>
    <col min="7665" max="7665" width="7.25" style="596" bestFit="1" customWidth="1"/>
    <col min="7666" max="7666" width="6.5" style="596" bestFit="1" customWidth="1"/>
    <col min="7667" max="7667" width="7.75" style="596" customWidth="1"/>
    <col min="7668" max="7668" width="8.125" style="596" bestFit="1" customWidth="1"/>
    <col min="7669" max="7669" width="8" style="596" customWidth="1"/>
    <col min="7670" max="7670" width="8.375" style="596" bestFit="1" customWidth="1"/>
    <col min="7671" max="7671" width="9.625" style="596" bestFit="1" customWidth="1"/>
    <col min="7672" max="7672" width="7.5" style="596" customWidth="1"/>
    <col min="7673" max="7673" width="6.25" style="596" customWidth="1"/>
    <col min="7674" max="7674" width="0.5" style="596" customWidth="1"/>
    <col min="7675" max="7676" width="5.125" style="596" customWidth="1"/>
    <col min="7677" max="7677" width="8.25" style="596" bestFit="1" customWidth="1"/>
    <col min="7678" max="7678" width="9.625" style="596" bestFit="1" customWidth="1"/>
    <col min="7679" max="7679" width="8.75" style="596" bestFit="1" customWidth="1"/>
    <col min="7680" max="7680" width="8" style="596"/>
    <col min="7681" max="7681" width="8.75" style="596" bestFit="1" customWidth="1"/>
    <col min="7682" max="7918" width="8" style="596"/>
    <col min="7919" max="7919" width="3.5" style="596" bestFit="1" customWidth="1"/>
    <col min="7920" max="7920" width="20.375" style="596" customWidth="1"/>
    <col min="7921" max="7921" width="7.25" style="596" bestFit="1" customWidth="1"/>
    <col min="7922" max="7922" width="6.5" style="596" bestFit="1" customWidth="1"/>
    <col min="7923" max="7923" width="7.75" style="596" customWidth="1"/>
    <col min="7924" max="7924" width="8.125" style="596" bestFit="1" customWidth="1"/>
    <col min="7925" max="7925" width="8" style="596" customWidth="1"/>
    <col min="7926" max="7926" width="8.375" style="596" bestFit="1" customWidth="1"/>
    <col min="7927" max="7927" width="9.625" style="596" bestFit="1" customWidth="1"/>
    <col min="7928" max="7928" width="7.5" style="596" customWidth="1"/>
    <col min="7929" max="7929" width="6.25" style="596" customWidth="1"/>
    <col min="7930" max="7930" width="0.5" style="596" customWidth="1"/>
    <col min="7931" max="7932" width="5.125" style="596" customWidth="1"/>
    <col min="7933" max="7933" width="8.25" style="596" bestFit="1" customWidth="1"/>
    <col min="7934" max="7934" width="9.625" style="596" bestFit="1" customWidth="1"/>
    <col min="7935" max="7935" width="8.75" style="596" bestFit="1" customWidth="1"/>
    <col min="7936" max="7936" width="8" style="596"/>
    <col min="7937" max="7937" width="8.75" style="596" bestFit="1" customWidth="1"/>
    <col min="7938" max="8174" width="8" style="596"/>
    <col min="8175" max="8175" width="3.5" style="596" bestFit="1" customWidth="1"/>
    <col min="8176" max="8176" width="20.375" style="596" customWidth="1"/>
    <col min="8177" max="8177" width="7.25" style="596" bestFit="1" customWidth="1"/>
    <col min="8178" max="8178" width="6.5" style="596" bestFit="1" customWidth="1"/>
    <col min="8179" max="8179" width="7.75" style="596" customWidth="1"/>
    <col min="8180" max="8180" width="8.125" style="596" bestFit="1" customWidth="1"/>
    <col min="8181" max="8181" width="8" style="596" customWidth="1"/>
    <col min="8182" max="8182" width="8.375" style="596" bestFit="1" customWidth="1"/>
    <col min="8183" max="8183" width="9.625" style="596" bestFit="1" customWidth="1"/>
    <col min="8184" max="8184" width="7.5" style="596" customWidth="1"/>
    <col min="8185" max="8185" width="6.25" style="596" customWidth="1"/>
    <col min="8186" max="8186" width="0.5" style="596" customWidth="1"/>
    <col min="8187" max="8188" width="5.125" style="596" customWidth="1"/>
    <col min="8189" max="8189" width="8.25" style="596" bestFit="1" customWidth="1"/>
    <col min="8190" max="8190" width="9.625" style="596" bestFit="1" customWidth="1"/>
    <col min="8191" max="8191" width="8.75" style="596" bestFit="1" customWidth="1"/>
    <col min="8192" max="8192" width="8" style="596"/>
    <col min="8193" max="8193" width="8.75" style="596" bestFit="1" customWidth="1"/>
    <col min="8194" max="8430" width="8" style="596"/>
    <col min="8431" max="8431" width="3.5" style="596" bestFit="1" customWidth="1"/>
    <col min="8432" max="8432" width="20.375" style="596" customWidth="1"/>
    <col min="8433" max="8433" width="7.25" style="596" bestFit="1" customWidth="1"/>
    <col min="8434" max="8434" width="6.5" style="596" bestFit="1" customWidth="1"/>
    <col min="8435" max="8435" width="7.75" style="596" customWidth="1"/>
    <col min="8436" max="8436" width="8.125" style="596" bestFit="1" customWidth="1"/>
    <col min="8437" max="8437" width="8" style="596" customWidth="1"/>
    <col min="8438" max="8438" width="8.375" style="596" bestFit="1" customWidth="1"/>
    <col min="8439" max="8439" width="9.625" style="596" bestFit="1" customWidth="1"/>
    <col min="8440" max="8440" width="7.5" style="596" customWidth="1"/>
    <col min="8441" max="8441" width="6.25" style="596" customWidth="1"/>
    <col min="8442" max="8442" width="0.5" style="596" customWidth="1"/>
    <col min="8443" max="8444" width="5.125" style="596" customWidth="1"/>
    <col min="8445" max="8445" width="8.25" style="596" bestFit="1" customWidth="1"/>
    <col min="8446" max="8446" width="9.625" style="596" bestFit="1" customWidth="1"/>
    <col min="8447" max="8447" width="8.75" style="596" bestFit="1" customWidth="1"/>
    <col min="8448" max="8448" width="8" style="596"/>
    <col min="8449" max="8449" width="8.75" style="596" bestFit="1" customWidth="1"/>
    <col min="8450" max="8686" width="8" style="596"/>
    <col min="8687" max="8687" width="3.5" style="596" bestFit="1" customWidth="1"/>
    <col min="8688" max="8688" width="20.375" style="596" customWidth="1"/>
    <col min="8689" max="8689" width="7.25" style="596" bestFit="1" customWidth="1"/>
    <col min="8690" max="8690" width="6.5" style="596" bestFit="1" customWidth="1"/>
    <col min="8691" max="8691" width="7.75" style="596" customWidth="1"/>
    <col min="8692" max="8692" width="8.125" style="596" bestFit="1" customWidth="1"/>
    <col min="8693" max="8693" width="8" style="596" customWidth="1"/>
    <col min="8694" max="8694" width="8.375" style="596" bestFit="1" customWidth="1"/>
    <col min="8695" max="8695" width="9.625" style="596" bestFit="1" customWidth="1"/>
    <col min="8696" max="8696" width="7.5" style="596" customWidth="1"/>
    <col min="8697" max="8697" width="6.25" style="596" customWidth="1"/>
    <col min="8698" max="8698" width="0.5" style="596" customWidth="1"/>
    <col min="8699" max="8700" width="5.125" style="596" customWidth="1"/>
    <col min="8701" max="8701" width="8.25" style="596" bestFit="1" customWidth="1"/>
    <col min="8702" max="8702" width="9.625" style="596" bestFit="1" customWidth="1"/>
    <col min="8703" max="8703" width="8.75" style="596" bestFit="1" customWidth="1"/>
    <col min="8704" max="8704" width="8" style="596"/>
    <col min="8705" max="8705" width="8.75" style="596" bestFit="1" customWidth="1"/>
    <col min="8706" max="8942" width="8" style="596"/>
    <col min="8943" max="8943" width="3.5" style="596" bestFit="1" customWidth="1"/>
    <col min="8944" max="8944" width="20.375" style="596" customWidth="1"/>
    <col min="8945" max="8945" width="7.25" style="596" bestFit="1" customWidth="1"/>
    <col min="8946" max="8946" width="6.5" style="596" bestFit="1" customWidth="1"/>
    <col min="8947" max="8947" width="7.75" style="596" customWidth="1"/>
    <col min="8948" max="8948" width="8.125" style="596" bestFit="1" customWidth="1"/>
    <col min="8949" max="8949" width="8" style="596" customWidth="1"/>
    <col min="8950" max="8950" width="8.375" style="596" bestFit="1" customWidth="1"/>
    <col min="8951" max="8951" width="9.625" style="596" bestFit="1" customWidth="1"/>
    <col min="8952" max="8952" width="7.5" style="596" customWidth="1"/>
    <col min="8953" max="8953" width="6.25" style="596" customWidth="1"/>
    <col min="8954" max="8954" width="0.5" style="596" customWidth="1"/>
    <col min="8955" max="8956" width="5.125" style="596" customWidth="1"/>
    <col min="8957" max="8957" width="8.25" style="596" bestFit="1" customWidth="1"/>
    <col min="8958" max="8958" width="9.625" style="596" bestFit="1" customWidth="1"/>
    <col min="8959" max="8959" width="8.75" style="596" bestFit="1" customWidth="1"/>
    <col min="8960" max="8960" width="8" style="596"/>
    <col min="8961" max="8961" width="8.75" style="596" bestFit="1" customWidth="1"/>
    <col min="8962" max="9198" width="8" style="596"/>
    <col min="9199" max="9199" width="3.5" style="596" bestFit="1" customWidth="1"/>
    <col min="9200" max="9200" width="20.375" style="596" customWidth="1"/>
    <col min="9201" max="9201" width="7.25" style="596" bestFit="1" customWidth="1"/>
    <col min="9202" max="9202" width="6.5" style="596" bestFit="1" customWidth="1"/>
    <col min="9203" max="9203" width="7.75" style="596" customWidth="1"/>
    <col min="9204" max="9204" width="8.125" style="596" bestFit="1" customWidth="1"/>
    <col min="9205" max="9205" width="8" style="596" customWidth="1"/>
    <col min="9206" max="9206" width="8.375" style="596" bestFit="1" customWidth="1"/>
    <col min="9207" max="9207" width="9.625" style="596" bestFit="1" customWidth="1"/>
    <col min="9208" max="9208" width="7.5" style="596" customWidth="1"/>
    <col min="9209" max="9209" width="6.25" style="596" customWidth="1"/>
    <col min="9210" max="9210" width="0.5" style="596" customWidth="1"/>
    <col min="9211" max="9212" width="5.125" style="596" customWidth="1"/>
    <col min="9213" max="9213" width="8.25" style="596" bestFit="1" customWidth="1"/>
    <col min="9214" max="9214" width="9.625" style="596" bestFit="1" customWidth="1"/>
    <col min="9215" max="9215" width="8.75" style="596" bestFit="1" customWidth="1"/>
    <col min="9216" max="9216" width="8" style="596"/>
    <col min="9217" max="9217" width="8.75" style="596" bestFit="1" customWidth="1"/>
    <col min="9218" max="9454" width="8" style="596"/>
    <col min="9455" max="9455" width="3.5" style="596" bestFit="1" customWidth="1"/>
    <col min="9456" max="9456" width="20.375" style="596" customWidth="1"/>
    <col min="9457" max="9457" width="7.25" style="596" bestFit="1" customWidth="1"/>
    <col min="9458" max="9458" width="6.5" style="596" bestFit="1" customWidth="1"/>
    <col min="9459" max="9459" width="7.75" style="596" customWidth="1"/>
    <col min="9460" max="9460" width="8.125" style="596" bestFit="1" customWidth="1"/>
    <col min="9461" max="9461" width="8" style="596" customWidth="1"/>
    <col min="9462" max="9462" width="8.375" style="596" bestFit="1" customWidth="1"/>
    <col min="9463" max="9463" width="9.625" style="596" bestFit="1" customWidth="1"/>
    <col min="9464" max="9464" width="7.5" style="596" customWidth="1"/>
    <col min="9465" max="9465" width="6.25" style="596" customWidth="1"/>
    <col min="9466" max="9466" width="0.5" style="596" customWidth="1"/>
    <col min="9467" max="9468" width="5.125" style="596" customWidth="1"/>
    <col min="9469" max="9469" width="8.25" style="596" bestFit="1" customWidth="1"/>
    <col min="9470" max="9470" width="9.625" style="596" bestFit="1" customWidth="1"/>
    <col min="9471" max="9471" width="8.75" style="596" bestFit="1" customWidth="1"/>
    <col min="9472" max="9472" width="8" style="596"/>
    <col min="9473" max="9473" width="8.75" style="596" bestFit="1" customWidth="1"/>
    <col min="9474" max="9710" width="8" style="596"/>
    <col min="9711" max="9711" width="3.5" style="596" bestFit="1" customWidth="1"/>
    <col min="9712" max="9712" width="20.375" style="596" customWidth="1"/>
    <col min="9713" max="9713" width="7.25" style="596" bestFit="1" customWidth="1"/>
    <col min="9714" max="9714" width="6.5" style="596" bestFit="1" customWidth="1"/>
    <col min="9715" max="9715" width="7.75" style="596" customWidth="1"/>
    <col min="9716" max="9716" width="8.125" style="596" bestFit="1" customWidth="1"/>
    <col min="9717" max="9717" width="8" style="596" customWidth="1"/>
    <col min="9718" max="9718" width="8.375" style="596" bestFit="1" customWidth="1"/>
    <col min="9719" max="9719" width="9.625" style="596" bestFit="1" customWidth="1"/>
    <col min="9720" max="9720" width="7.5" style="596" customWidth="1"/>
    <col min="9721" max="9721" width="6.25" style="596" customWidth="1"/>
    <col min="9722" max="9722" width="0.5" style="596" customWidth="1"/>
    <col min="9723" max="9724" width="5.125" style="596" customWidth="1"/>
    <col min="9725" max="9725" width="8.25" style="596" bestFit="1" customWidth="1"/>
    <col min="9726" max="9726" width="9.625" style="596" bestFit="1" customWidth="1"/>
    <col min="9727" max="9727" width="8.75" style="596" bestFit="1" customWidth="1"/>
    <col min="9728" max="9728" width="8" style="596"/>
    <col min="9729" max="9729" width="8.75" style="596" bestFit="1" customWidth="1"/>
    <col min="9730" max="9966" width="8" style="596"/>
    <col min="9967" max="9967" width="3.5" style="596" bestFit="1" customWidth="1"/>
    <col min="9968" max="9968" width="20.375" style="596" customWidth="1"/>
    <col min="9969" max="9969" width="7.25" style="596" bestFit="1" customWidth="1"/>
    <col min="9970" max="9970" width="6.5" style="596" bestFit="1" customWidth="1"/>
    <col min="9971" max="9971" width="7.75" style="596" customWidth="1"/>
    <col min="9972" max="9972" width="8.125" style="596" bestFit="1" customWidth="1"/>
    <col min="9973" max="9973" width="8" style="596" customWidth="1"/>
    <col min="9974" max="9974" width="8.375" style="596" bestFit="1" customWidth="1"/>
    <col min="9975" max="9975" width="9.625" style="596" bestFit="1" customWidth="1"/>
    <col min="9976" max="9976" width="7.5" style="596" customWidth="1"/>
    <col min="9977" max="9977" width="6.25" style="596" customWidth="1"/>
    <col min="9978" max="9978" width="0.5" style="596" customWidth="1"/>
    <col min="9979" max="9980" width="5.125" style="596" customWidth="1"/>
    <col min="9981" max="9981" width="8.25" style="596" bestFit="1" customWidth="1"/>
    <col min="9982" max="9982" width="9.625" style="596" bestFit="1" customWidth="1"/>
    <col min="9983" max="9983" width="8.75" style="596" bestFit="1" customWidth="1"/>
    <col min="9984" max="9984" width="8" style="596"/>
    <col min="9985" max="9985" width="8.75" style="596" bestFit="1" customWidth="1"/>
    <col min="9986" max="10222" width="8" style="596"/>
    <col min="10223" max="10223" width="3.5" style="596" bestFit="1" customWidth="1"/>
    <col min="10224" max="10224" width="20.375" style="596" customWidth="1"/>
    <col min="10225" max="10225" width="7.25" style="596" bestFit="1" customWidth="1"/>
    <col min="10226" max="10226" width="6.5" style="596" bestFit="1" customWidth="1"/>
    <col min="10227" max="10227" width="7.75" style="596" customWidth="1"/>
    <col min="10228" max="10228" width="8.125" style="596" bestFit="1" customWidth="1"/>
    <col min="10229" max="10229" width="8" style="596" customWidth="1"/>
    <col min="10230" max="10230" width="8.375" style="596" bestFit="1" customWidth="1"/>
    <col min="10231" max="10231" width="9.625" style="596" bestFit="1" customWidth="1"/>
    <col min="10232" max="10232" width="7.5" style="596" customWidth="1"/>
    <col min="10233" max="10233" width="6.25" style="596" customWidth="1"/>
    <col min="10234" max="10234" width="0.5" style="596" customWidth="1"/>
    <col min="10235" max="10236" width="5.125" style="596" customWidth="1"/>
    <col min="10237" max="10237" width="8.25" style="596" bestFit="1" customWidth="1"/>
    <col min="10238" max="10238" width="9.625" style="596" bestFit="1" customWidth="1"/>
    <col min="10239" max="10239" width="8.75" style="596" bestFit="1" customWidth="1"/>
    <col min="10240" max="10240" width="8" style="596"/>
    <col min="10241" max="10241" width="8.75" style="596" bestFit="1" customWidth="1"/>
    <col min="10242" max="10478" width="8" style="596"/>
    <col min="10479" max="10479" width="3.5" style="596" bestFit="1" customWidth="1"/>
    <col min="10480" max="10480" width="20.375" style="596" customWidth="1"/>
    <col min="10481" max="10481" width="7.25" style="596" bestFit="1" customWidth="1"/>
    <col min="10482" max="10482" width="6.5" style="596" bestFit="1" customWidth="1"/>
    <col min="10483" max="10483" width="7.75" style="596" customWidth="1"/>
    <col min="10484" max="10484" width="8.125" style="596" bestFit="1" customWidth="1"/>
    <col min="10485" max="10485" width="8" style="596" customWidth="1"/>
    <col min="10486" max="10486" width="8.375" style="596" bestFit="1" customWidth="1"/>
    <col min="10487" max="10487" width="9.625" style="596" bestFit="1" customWidth="1"/>
    <col min="10488" max="10488" width="7.5" style="596" customWidth="1"/>
    <col min="10489" max="10489" width="6.25" style="596" customWidth="1"/>
    <col min="10490" max="10490" width="0.5" style="596" customWidth="1"/>
    <col min="10491" max="10492" width="5.125" style="596" customWidth="1"/>
    <col min="10493" max="10493" width="8.25" style="596" bestFit="1" customWidth="1"/>
    <col min="10494" max="10494" width="9.625" style="596" bestFit="1" customWidth="1"/>
    <col min="10495" max="10495" width="8.75" style="596" bestFit="1" customWidth="1"/>
    <col min="10496" max="10496" width="8" style="596"/>
    <col min="10497" max="10497" width="8.75" style="596" bestFit="1" customWidth="1"/>
    <col min="10498" max="10734" width="8" style="596"/>
    <col min="10735" max="10735" width="3.5" style="596" bestFit="1" customWidth="1"/>
    <col min="10736" max="10736" width="20.375" style="596" customWidth="1"/>
    <col min="10737" max="10737" width="7.25" style="596" bestFit="1" customWidth="1"/>
    <col min="10738" max="10738" width="6.5" style="596" bestFit="1" customWidth="1"/>
    <col min="10739" max="10739" width="7.75" style="596" customWidth="1"/>
    <col min="10740" max="10740" width="8.125" style="596" bestFit="1" customWidth="1"/>
    <col min="10741" max="10741" width="8" style="596" customWidth="1"/>
    <col min="10742" max="10742" width="8.375" style="596" bestFit="1" customWidth="1"/>
    <col min="10743" max="10743" width="9.625" style="596" bestFit="1" customWidth="1"/>
    <col min="10744" max="10744" width="7.5" style="596" customWidth="1"/>
    <col min="10745" max="10745" width="6.25" style="596" customWidth="1"/>
    <col min="10746" max="10746" width="0.5" style="596" customWidth="1"/>
    <col min="10747" max="10748" width="5.125" style="596" customWidth="1"/>
    <col min="10749" max="10749" width="8.25" style="596" bestFit="1" customWidth="1"/>
    <col min="10750" max="10750" width="9.625" style="596" bestFit="1" customWidth="1"/>
    <col min="10751" max="10751" width="8.75" style="596" bestFit="1" customWidth="1"/>
    <col min="10752" max="10752" width="8" style="596"/>
    <col min="10753" max="10753" width="8.75" style="596" bestFit="1" customWidth="1"/>
    <col min="10754" max="10990" width="8" style="596"/>
    <col min="10991" max="10991" width="3.5" style="596" bestFit="1" customWidth="1"/>
    <col min="10992" max="10992" width="20.375" style="596" customWidth="1"/>
    <col min="10993" max="10993" width="7.25" style="596" bestFit="1" customWidth="1"/>
    <col min="10994" max="10994" width="6.5" style="596" bestFit="1" customWidth="1"/>
    <col min="10995" max="10995" width="7.75" style="596" customWidth="1"/>
    <col min="10996" max="10996" width="8.125" style="596" bestFit="1" customWidth="1"/>
    <col min="10997" max="10997" width="8" style="596" customWidth="1"/>
    <col min="10998" max="10998" width="8.375" style="596" bestFit="1" customWidth="1"/>
    <col min="10999" max="10999" width="9.625" style="596" bestFit="1" customWidth="1"/>
    <col min="11000" max="11000" width="7.5" style="596" customWidth="1"/>
    <col min="11001" max="11001" width="6.25" style="596" customWidth="1"/>
    <col min="11002" max="11002" width="0.5" style="596" customWidth="1"/>
    <col min="11003" max="11004" width="5.125" style="596" customWidth="1"/>
    <col min="11005" max="11005" width="8.25" style="596" bestFit="1" customWidth="1"/>
    <col min="11006" max="11006" width="9.625" style="596" bestFit="1" customWidth="1"/>
    <col min="11007" max="11007" width="8.75" style="596" bestFit="1" customWidth="1"/>
    <col min="11008" max="11008" width="8" style="596"/>
    <col min="11009" max="11009" width="8.75" style="596" bestFit="1" customWidth="1"/>
    <col min="11010" max="11246" width="8" style="596"/>
    <col min="11247" max="11247" width="3.5" style="596" bestFit="1" customWidth="1"/>
    <col min="11248" max="11248" width="20.375" style="596" customWidth="1"/>
    <col min="11249" max="11249" width="7.25" style="596" bestFit="1" customWidth="1"/>
    <col min="11250" max="11250" width="6.5" style="596" bestFit="1" customWidth="1"/>
    <col min="11251" max="11251" width="7.75" style="596" customWidth="1"/>
    <col min="11252" max="11252" width="8.125" style="596" bestFit="1" customWidth="1"/>
    <col min="11253" max="11253" width="8" style="596" customWidth="1"/>
    <col min="11254" max="11254" width="8.375" style="596" bestFit="1" customWidth="1"/>
    <col min="11255" max="11255" width="9.625" style="596" bestFit="1" customWidth="1"/>
    <col min="11256" max="11256" width="7.5" style="596" customWidth="1"/>
    <col min="11257" max="11257" width="6.25" style="596" customWidth="1"/>
    <col min="11258" max="11258" width="0.5" style="596" customWidth="1"/>
    <col min="11259" max="11260" width="5.125" style="596" customWidth="1"/>
    <col min="11261" max="11261" width="8.25" style="596" bestFit="1" customWidth="1"/>
    <col min="11262" max="11262" width="9.625" style="596" bestFit="1" customWidth="1"/>
    <col min="11263" max="11263" width="8.75" style="596" bestFit="1" customWidth="1"/>
    <col min="11264" max="11264" width="8" style="596"/>
    <col min="11265" max="11265" width="8.75" style="596" bestFit="1" customWidth="1"/>
    <col min="11266" max="11502" width="8" style="596"/>
    <col min="11503" max="11503" width="3.5" style="596" bestFit="1" customWidth="1"/>
    <col min="11504" max="11504" width="20.375" style="596" customWidth="1"/>
    <col min="11505" max="11505" width="7.25" style="596" bestFit="1" customWidth="1"/>
    <col min="11506" max="11506" width="6.5" style="596" bestFit="1" customWidth="1"/>
    <col min="11507" max="11507" width="7.75" style="596" customWidth="1"/>
    <col min="11508" max="11508" width="8.125" style="596" bestFit="1" customWidth="1"/>
    <col min="11509" max="11509" width="8" style="596" customWidth="1"/>
    <col min="11510" max="11510" width="8.375" style="596" bestFit="1" customWidth="1"/>
    <col min="11511" max="11511" width="9.625" style="596" bestFit="1" customWidth="1"/>
    <col min="11512" max="11512" width="7.5" style="596" customWidth="1"/>
    <col min="11513" max="11513" width="6.25" style="596" customWidth="1"/>
    <col min="11514" max="11514" width="0.5" style="596" customWidth="1"/>
    <col min="11515" max="11516" width="5.125" style="596" customWidth="1"/>
    <col min="11517" max="11517" width="8.25" style="596" bestFit="1" customWidth="1"/>
    <col min="11518" max="11518" width="9.625" style="596" bestFit="1" customWidth="1"/>
    <col min="11519" max="11519" width="8.75" style="596" bestFit="1" customWidth="1"/>
    <col min="11520" max="11520" width="8" style="596"/>
    <col min="11521" max="11521" width="8.75" style="596" bestFit="1" customWidth="1"/>
    <col min="11522" max="11758" width="8" style="596"/>
    <col min="11759" max="11759" width="3.5" style="596" bestFit="1" customWidth="1"/>
    <col min="11760" max="11760" width="20.375" style="596" customWidth="1"/>
    <col min="11761" max="11761" width="7.25" style="596" bestFit="1" customWidth="1"/>
    <col min="11762" max="11762" width="6.5" style="596" bestFit="1" customWidth="1"/>
    <col min="11763" max="11763" width="7.75" style="596" customWidth="1"/>
    <col min="11764" max="11764" width="8.125" style="596" bestFit="1" customWidth="1"/>
    <col min="11765" max="11765" width="8" style="596" customWidth="1"/>
    <col min="11766" max="11766" width="8.375" style="596" bestFit="1" customWidth="1"/>
    <col min="11767" max="11767" width="9.625" style="596" bestFit="1" customWidth="1"/>
    <col min="11768" max="11768" width="7.5" style="596" customWidth="1"/>
    <col min="11769" max="11769" width="6.25" style="596" customWidth="1"/>
    <col min="11770" max="11770" width="0.5" style="596" customWidth="1"/>
    <col min="11771" max="11772" width="5.125" style="596" customWidth="1"/>
    <col min="11773" max="11773" width="8.25" style="596" bestFit="1" customWidth="1"/>
    <col min="11774" max="11774" width="9.625" style="596" bestFit="1" customWidth="1"/>
    <col min="11775" max="11775" width="8.75" style="596" bestFit="1" customWidth="1"/>
    <col min="11776" max="11776" width="8" style="596"/>
    <col min="11777" max="11777" width="8.75" style="596" bestFit="1" customWidth="1"/>
    <col min="11778" max="12014" width="8" style="596"/>
    <col min="12015" max="12015" width="3.5" style="596" bestFit="1" customWidth="1"/>
    <col min="12016" max="12016" width="20.375" style="596" customWidth="1"/>
    <col min="12017" max="12017" width="7.25" style="596" bestFit="1" customWidth="1"/>
    <col min="12018" max="12018" width="6.5" style="596" bestFit="1" customWidth="1"/>
    <col min="12019" max="12019" width="7.75" style="596" customWidth="1"/>
    <col min="12020" max="12020" width="8.125" style="596" bestFit="1" customWidth="1"/>
    <col min="12021" max="12021" width="8" style="596" customWidth="1"/>
    <col min="12022" max="12022" width="8.375" style="596" bestFit="1" customWidth="1"/>
    <col min="12023" max="12023" width="9.625" style="596" bestFit="1" customWidth="1"/>
    <col min="12024" max="12024" width="7.5" style="596" customWidth="1"/>
    <col min="12025" max="12025" width="6.25" style="596" customWidth="1"/>
    <col min="12026" max="12026" width="0.5" style="596" customWidth="1"/>
    <col min="12027" max="12028" width="5.125" style="596" customWidth="1"/>
    <col min="12029" max="12029" width="8.25" style="596" bestFit="1" customWidth="1"/>
    <col min="12030" max="12030" width="9.625" style="596" bestFit="1" customWidth="1"/>
    <col min="12031" max="12031" width="8.75" style="596" bestFit="1" customWidth="1"/>
    <col min="12032" max="12032" width="8" style="596"/>
    <col min="12033" max="12033" width="8.75" style="596" bestFit="1" customWidth="1"/>
    <col min="12034" max="12270" width="8" style="596"/>
    <col min="12271" max="12271" width="3.5" style="596" bestFit="1" customWidth="1"/>
    <col min="12272" max="12272" width="20.375" style="596" customWidth="1"/>
    <col min="12273" max="12273" width="7.25" style="596" bestFit="1" customWidth="1"/>
    <col min="12274" max="12274" width="6.5" style="596" bestFit="1" customWidth="1"/>
    <col min="12275" max="12275" width="7.75" style="596" customWidth="1"/>
    <col min="12276" max="12276" width="8.125" style="596" bestFit="1" customWidth="1"/>
    <col min="12277" max="12277" width="8" style="596" customWidth="1"/>
    <col min="12278" max="12278" width="8.375" style="596" bestFit="1" customWidth="1"/>
    <col min="12279" max="12279" width="9.625" style="596" bestFit="1" customWidth="1"/>
    <col min="12280" max="12280" width="7.5" style="596" customWidth="1"/>
    <col min="12281" max="12281" width="6.25" style="596" customWidth="1"/>
    <col min="12282" max="12282" width="0.5" style="596" customWidth="1"/>
    <col min="12283" max="12284" width="5.125" style="596" customWidth="1"/>
    <col min="12285" max="12285" width="8.25" style="596" bestFit="1" customWidth="1"/>
    <col min="12286" max="12286" width="9.625" style="596" bestFit="1" customWidth="1"/>
    <col min="12287" max="12287" width="8.75" style="596" bestFit="1" customWidth="1"/>
    <col min="12288" max="12288" width="8" style="596"/>
    <col min="12289" max="12289" width="8.75" style="596" bestFit="1" customWidth="1"/>
    <col min="12290" max="12526" width="8" style="596"/>
    <col min="12527" max="12527" width="3.5" style="596" bestFit="1" customWidth="1"/>
    <col min="12528" max="12528" width="20.375" style="596" customWidth="1"/>
    <col min="12529" max="12529" width="7.25" style="596" bestFit="1" customWidth="1"/>
    <col min="12530" max="12530" width="6.5" style="596" bestFit="1" customWidth="1"/>
    <col min="12531" max="12531" width="7.75" style="596" customWidth="1"/>
    <col min="12532" max="12532" width="8.125" style="596" bestFit="1" customWidth="1"/>
    <col min="12533" max="12533" width="8" style="596" customWidth="1"/>
    <col min="12534" max="12534" width="8.375" style="596" bestFit="1" customWidth="1"/>
    <col min="12535" max="12535" width="9.625" style="596" bestFit="1" customWidth="1"/>
    <col min="12536" max="12536" width="7.5" style="596" customWidth="1"/>
    <col min="12537" max="12537" width="6.25" style="596" customWidth="1"/>
    <col min="12538" max="12538" width="0.5" style="596" customWidth="1"/>
    <col min="12539" max="12540" width="5.125" style="596" customWidth="1"/>
    <col min="12541" max="12541" width="8.25" style="596" bestFit="1" customWidth="1"/>
    <col min="12542" max="12542" width="9.625" style="596" bestFit="1" customWidth="1"/>
    <col min="12543" max="12543" width="8.75" style="596" bestFit="1" customWidth="1"/>
    <col min="12544" max="12544" width="8" style="596"/>
    <col min="12545" max="12545" width="8.75" style="596" bestFit="1" customWidth="1"/>
    <col min="12546" max="12782" width="8" style="596"/>
    <col min="12783" max="12783" width="3.5" style="596" bestFit="1" customWidth="1"/>
    <col min="12784" max="12784" width="20.375" style="596" customWidth="1"/>
    <col min="12785" max="12785" width="7.25" style="596" bestFit="1" customWidth="1"/>
    <col min="12786" max="12786" width="6.5" style="596" bestFit="1" customWidth="1"/>
    <col min="12787" max="12787" width="7.75" style="596" customWidth="1"/>
    <col min="12788" max="12788" width="8.125" style="596" bestFit="1" customWidth="1"/>
    <col min="12789" max="12789" width="8" style="596" customWidth="1"/>
    <col min="12790" max="12790" width="8.375" style="596" bestFit="1" customWidth="1"/>
    <col min="12791" max="12791" width="9.625" style="596" bestFit="1" customWidth="1"/>
    <col min="12792" max="12792" width="7.5" style="596" customWidth="1"/>
    <col min="12793" max="12793" width="6.25" style="596" customWidth="1"/>
    <col min="12794" max="12794" width="0.5" style="596" customWidth="1"/>
    <col min="12795" max="12796" width="5.125" style="596" customWidth="1"/>
    <col min="12797" max="12797" width="8.25" style="596" bestFit="1" customWidth="1"/>
    <col min="12798" max="12798" width="9.625" style="596" bestFit="1" customWidth="1"/>
    <col min="12799" max="12799" width="8.75" style="596" bestFit="1" customWidth="1"/>
    <col min="12800" max="12800" width="8" style="596"/>
    <col min="12801" max="12801" width="8.75" style="596" bestFit="1" customWidth="1"/>
    <col min="12802" max="13038" width="8" style="596"/>
    <col min="13039" max="13039" width="3.5" style="596" bestFit="1" customWidth="1"/>
    <col min="13040" max="13040" width="20.375" style="596" customWidth="1"/>
    <col min="13041" max="13041" width="7.25" style="596" bestFit="1" customWidth="1"/>
    <col min="13042" max="13042" width="6.5" style="596" bestFit="1" customWidth="1"/>
    <col min="13043" max="13043" width="7.75" style="596" customWidth="1"/>
    <col min="13044" max="13044" width="8.125" style="596" bestFit="1" customWidth="1"/>
    <col min="13045" max="13045" width="8" style="596" customWidth="1"/>
    <col min="13046" max="13046" width="8.375" style="596" bestFit="1" customWidth="1"/>
    <col min="13047" max="13047" width="9.625" style="596" bestFit="1" customWidth="1"/>
    <col min="13048" max="13048" width="7.5" style="596" customWidth="1"/>
    <col min="13049" max="13049" width="6.25" style="596" customWidth="1"/>
    <col min="13050" max="13050" width="0.5" style="596" customWidth="1"/>
    <col min="13051" max="13052" width="5.125" style="596" customWidth="1"/>
    <col min="13053" max="13053" width="8.25" style="596" bestFit="1" customWidth="1"/>
    <col min="13054" max="13054" width="9.625" style="596" bestFit="1" customWidth="1"/>
    <col min="13055" max="13055" width="8.75" style="596" bestFit="1" customWidth="1"/>
    <col min="13056" max="13056" width="8" style="596"/>
    <col min="13057" max="13057" width="8.75" style="596" bestFit="1" customWidth="1"/>
    <col min="13058" max="13294" width="8" style="596"/>
    <col min="13295" max="13295" width="3.5" style="596" bestFit="1" customWidth="1"/>
    <col min="13296" max="13296" width="20.375" style="596" customWidth="1"/>
    <col min="13297" max="13297" width="7.25" style="596" bestFit="1" customWidth="1"/>
    <col min="13298" max="13298" width="6.5" style="596" bestFit="1" customWidth="1"/>
    <col min="13299" max="13299" width="7.75" style="596" customWidth="1"/>
    <col min="13300" max="13300" width="8.125" style="596" bestFit="1" customWidth="1"/>
    <col min="13301" max="13301" width="8" style="596" customWidth="1"/>
    <col min="13302" max="13302" width="8.375" style="596" bestFit="1" customWidth="1"/>
    <col min="13303" max="13303" width="9.625" style="596" bestFit="1" customWidth="1"/>
    <col min="13304" max="13304" width="7.5" style="596" customWidth="1"/>
    <col min="13305" max="13305" width="6.25" style="596" customWidth="1"/>
    <col min="13306" max="13306" width="0.5" style="596" customWidth="1"/>
    <col min="13307" max="13308" width="5.125" style="596" customWidth="1"/>
    <col min="13309" max="13309" width="8.25" style="596" bestFit="1" customWidth="1"/>
    <col min="13310" max="13310" width="9.625" style="596" bestFit="1" customWidth="1"/>
    <col min="13311" max="13311" width="8.75" style="596" bestFit="1" customWidth="1"/>
    <col min="13312" max="13312" width="8" style="596"/>
    <col min="13313" max="13313" width="8.75" style="596" bestFit="1" customWidth="1"/>
    <col min="13314" max="13550" width="8" style="596"/>
    <col min="13551" max="13551" width="3.5" style="596" bestFit="1" customWidth="1"/>
    <col min="13552" max="13552" width="20.375" style="596" customWidth="1"/>
    <col min="13553" max="13553" width="7.25" style="596" bestFit="1" customWidth="1"/>
    <col min="13554" max="13554" width="6.5" style="596" bestFit="1" customWidth="1"/>
    <col min="13555" max="13555" width="7.75" style="596" customWidth="1"/>
    <col min="13556" max="13556" width="8.125" style="596" bestFit="1" customWidth="1"/>
    <col min="13557" max="13557" width="8" style="596" customWidth="1"/>
    <col min="13558" max="13558" width="8.375" style="596" bestFit="1" customWidth="1"/>
    <col min="13559" max="13559" width="9.625" style="596" bestFit="1" customWidth="1"/>
    <col min="13560" max="13560" width="7.5" style="596" customWidth="1"/>
    <col min="13561" max="13561" width="6.25" style="596" customWidth="1"/>
    <col min="13562" max="13562" width="0.5" style="596" customWidth="1"/>
    <col min="13563" max="13564" width="5.125" style="596" customWidth="1"/>
    <col min="13565" max="13565" width="8.25" style="596" bestFit="1" customWidth="1"/>
    <col min="13566" max="13566" width="9.625" style="596" bestFit="1" customWidth="1"/>
    <col min="13567" max="13567" width="8.75" style="596" bestFit="1" customWidth="1"/>
    <col min="13568" max="13568" width="8" style="596"/>
    <col min="13569" max="13569" width="8.75" style="596" bestFit="1" customWidth="1"/>
    <col min="13570" max="13806" width="8" style="596"/>
    <col min="13807" max="13807" width="3.5" style="596" bestFit="1" customWidth="1"/>
    <col min="13808" max="13808" width="20.375" style="596" customWidth="1"/>
    <col min="13809" max="13809" width="7.25" style="596" bestFit="1" customWidth="1"/>
    <col min="13810" max="13810" width="6.5" style="596" bestFit="1" customWidth="1"/>
    <col min="13811" max="13811" width="7.75" style="596" customWidth="1"/>
    <col min="13812" max="13812" width="8.125" style="596" bestFit="1" customWidth="1"/>
    <col min="13813" max="13813" width="8" style="596" customWidth="1"/>
    <col min="13814" max="13814" width="8.375" style="596" bestFit="1" customWidth="1"/>
    <col min="13815" max="13815" width="9.625" style="596" bestFit="1" customWidth="1"/>
    <col min="13816" max="13816" width="7.5" style="596" customWidth="1"/>
    <col min="13817" max="13817" width="6.25" style="596" customWidth="1"/>
    <col min="13818" max="13818" width="0.5" style="596" customWidth="1"/>
    <col min="13819" max="13820" width="5.125" style="596" customWidth="1"/>
    <col min="13821" max="13821" width="8.25" style="596" bestFit="1" customWidth="1"/>
    <col min="13822" max="13822" width="9.625" style="596" bestFit="1" customWidth="1"/>
    <col min="13823" max="13823" width="8.75" style="596" bestFit="1" customWidth="1"/>
    <col min="13824" max="13824" width="8" style="596"/>
    <col min="13825" max="13825" width="8.75" style="596" bestFit="1" customWidth="1"/>
    <col min="13826" max="14062" width="8" style="596"/>
    <col min="14063" max="14063" width="3.5" style="596" bestFit="1" customWidth="1"/>
    <col min="14064" max="14064" width="20.375" style="596" customWidth="1"/>
    <col min="14065" max="14065" width="7.25" style="596" bestFit="1" customWidth="1"/>
    <col min="14066" max="14066" width="6.5" style="596" bestFit="1" customWidth="1"/>
    <col min="14067" max="14067" width="7.75" style="596" customWidth="1"/>
    <col min="14068" max="14068" width="8.125" style="596" bestFit="1" customWidth="1"/>
    <col min="14069" max="14069" width="8" style="596" customWidth="1"/>
    <col min="14070" max="14070" width="8.375" style="596" bestFit="1" customWidth="1"/>
    <col min="14071" max="14071" width="9.625" style="596" bestFit="1" customWidth="1"/>
    <col min="14072" max="14072" width="7.5" style="596" customWidth="1"/>
    <col min="14073" max="14073" width="6.25" style="596" customWidth="1"/>
    <col min="14074" max="14074" width="0.5" style="596" customWidth="1"/>
    <col min="14075" max="14076" width="5.125" style="596" customWidth="1"/>
    <col min="14077" max="14077" width="8.25" style="596" bestFit="1" customWidth="1"/>
    <col min="14078" max="14078" width="9.625" style="596" bestFit="1" customWidth="1"/>
    <col min="14079" max="14079" width="8.75" style="596" bestFit="1" customWidth="1"/>
    <col min="14080" max="14080" width="8" style="596"/>
    <col min="14081" max="14081" width="8.75" style="596" bestFit="1" customWidth="1"/>
    <col min="14082" max="14318" width="8" style="596"/>
    <col min="14319" max="14319" width="3.5" style="596" bestFit="1" customWidth="1"/>
    <col min="14320" max="14320" width="20.375" style="596" customWidth="1"/>
    <col min="14321" max="14321" width="7.25" style="596" bestFit="1" customWidth="1"/>
    <col min="14322" max="14322" width="6.5" style="596" bestFit="1" customWidth="1"/>
    <col min="14323" max="14323" width="7.75" style="596" customWidth="1"/>
    <col min="14324" max="14324" width="8.125" style="596" bestFit="1" customWidth="1"/>
    <col min="14325" max="14325" width="8" style="596" customWidth="1"/>
    <col min="14326" max="14326" width="8.375" style="596" bestFit="1" customWidth="1"/>
    <col min="14327" max="14327" width="9.625" style="596" bestFit="1" customWidth="1"/>
    <col min="14328" max="14328" width="7.5" style="596" customWidth="1"/>
    <col min="14329" max="14329" width="6.25" style="596" customWidth="1"/>
    <col min="14330" max="14330" width="0.5" style="596" customWidth="1"/>
    <col min="14331" max="14332" width="5.125" style="596" customWidth="1"/>
    <col min="14333" max="14333" width="8.25" style="596" bestFit="1" customWidth="1"/>
    <col min="14334" max="14334" width="9.625" style="596" bestFit="1" customWidth="1"/>
    <col min="14335" max="14335" width="8.75" style="596" bestFit="1" customWidth="1"/>
    <col min="14336" max="14336" width="8" style="596"/>
    <col min="14337" max="14337" width="8.75" style="596" bestFit="1" customWidth="1"/>
    <col min="14338" max="14574" width="8" style="596"/>
    <col min="14575" max="14575" width="3.5" style="596" bestFit="1" customWidth="1"/>
    <col min="14576" max="14576" width="20.375" style="596" customWidth="1"/>
    <col min="14577" max="14577" width="7.25" style="596" bestFit="1" customWidth="1"/>
    <col min="14578" max="14578" width="6.5" style="596" bestFit="1" customWidth="1"/>
    <col min="14579" max="14579" width="7.75" style="596" customWidth="1"/>
    <col min="14580" max="14580" width="8.125" style="596" bestFit="1" customWidth="1"/>
    <col min="14581" max="14581" width="8" style="596" customWidth="1"/>
    <col min="14582" max="14582" width="8.375" style="596" bestFit="1" customWidth="1"/>
    <col min="14583" max="14583" width="9.625" style="596" bestFit="1" customWidth="1"/>
    <col min="14584" max="14584" width="7.5" style="596" customWidth="1"/>
    <col min="14585" max="14585" width="6.25" style="596" customWidth="1"/>
    <col min="14586" max="14586" width="0.5" style="596" customWidth="1"/>
    <col min="14587" max="14588" width="5.125" style="596" customWidth="1"/>
    <col min="14589" max="14589" width="8.25" style="596" bestFit="1" customWidth="1"/>
    <col min="14590" max="14590" width="9.625" style="596" bestFit="1" customWidth="1"/>
    <col min="14591" max="14591" width="8.75" style="596" bestFit="1" customWidth="1"/>
    <col min="14592" max="14592" width="8" style="596"/>
    <col min="14593" max="14593" width="8.75" style="596" bestFit="1" customWidth="1"/>
    <col min="14594" max="14830" width="8" style="596"/>
    <col min="14831" max="14831" width="3.5" style="596" bestFit="1" customWidth="1"/>
    <col min="14832" max="14832" width="20.375" style="596" customWidth="1"/>
    <col min="14833" max="14833" width="7.25" style="596" bestFit="1" customWidth="1"/>
    <col min="14834" max="14834" width="6.5" style="596" bestFit="1" customWidth="1"/>
    <col min="14835" max="14835" width="7.75" style="596" customWidth="1"/>
    <col min="14836" max="14836" width="8.125" style="596" bestFit="1" customWidth="1"/>
    <col min="14837" max="14837" width="8" style="596" customWidth="1"/>
    <col min="14838" max="14838" width="8.375" style="596" bestFit="1" customWidth="1"/>
    <col min="14839" max="14839" width="9.625" style="596" bestFit="1" customWidth="1"/>
    <col min="14840" max="14840" width="7.5" style="596" customWidth="1"/>
    <col min="14841" max="14841" width="6.25" style="596" customWidth="1"/>
    <col min="14842" max="14842" width="0.5" style="596" customWidth="1"/>
    <col min="14843" max="14844" width="5.125" style="596" customWidth="1"/>
    <col min="14845" max="14845" width="8.25" style="596" bestFit="1" customWidth="1"/>
    <col min="14846" max="14846" width="9.625" style="596" bestFit="1" customWidth="1"/>
    <col min="14847" max="14847" width="8.75" style="596" bestFit="1" customWidth="1"/>
    <col min="14848" max="14848" width="8" style="596"/>
    <col min="14849" max="14849" width="8.75" style="596" bestFit="1" customWidth="1"/>
    <col min="14850" max="15086" width="8" style="596"/>
    <col min="15087" max="15087" width="3.5" style="596" bestFit="1" customWidth="1"/>
    <col min="15088" max="15088" width="20.375" style="596" customWidth="1"/>
    <col min="15089" max="15089" width="7.25" style="596" bestFit="1" customWidth="1"/>
    <col min="15090" max="15090" width="6.5" style="596" bestFit="1" customWidth="1"/>
    <col min="15091" max="15091" width="7.75" style="596" customWidth="1"/>
    <col min="15092" max="15092" width="8.125" style="596" bestFit="1" customWidth="1"/>
    <col min="15093" max="15093" width="8" style="596" customWidth="1"/>
    <col min="15094" max="15094" width="8.375" style="596" bestFit="1" customWidth="1"/>
    <col min="15095" max="15095" width="9.625" style="596" bestFit="1" customWidth="1"/>
    <col min="15096" max="15096" width="7.5" style="596" customWidth="1"/>
    <col min="15097" max="15097" width="6.25" style="596" customWidth="1"/>
    <col min="15098" max="15098" width="0.5" style="596" customWidth="1"/>
    <col min="15099" max="15100" width="5.125" style="596" customWidth="1"/>
    <col min="15101" max="15101" width="8.25" style="596" bestFit="1" customWidth="1"/>
    <col min="15102" max="15102" width="9.625" style="596" bestFit="1" customWidth="1"/>
    <col min="15103" max="15103" width="8.75" style="596" bestFit="1" customWidth="1"/>
    <col min="15104" max="15104" width="8" style="596"/>
    <col min="15105" max="15105" width="8.75" style="596" bestFit="1" customWidth="1"/>
    <col min="15106" max="15342" width="8" style="596"/>
    <col min="15343" max="15343" width="3.5" style="596" bestFit="1" customWidth="1"/>
    <col min="15344" max="15344" width="20.375" style="596" customWidth="1"/>
    <col min="15345" max="15345" width="7.25" style="596" bestFit="1" customWidth="1"/>
    <col min="15346" max="15346" width="6.5" style="596" bestFit="1" customWidth="1"/>
    <col min="15347" max="15347" width="7.75" style="596" customWidth="1"/>
    <col min="15348" max="15348" width="8.125" style="596" bestFit="1" customWidth="1"/>
    <col min="15349" max="15349" width="8" style="596" customWidth="1"/>
    <col min="15350" max="15350" width="8.375" style="596" bestFit="1" customWidth="1"/>
    <col min="15351" max="15351" width="9.625" style="596" bestFit="1" customWidth="1"/>
    <col min="15352" max="15352" width="7.5" style="596" customWidth="1"/>
    <col min="15353" max="15353" width="6.25" style="596" customWidth="1"/>
    <col min="15354" max="15354" width="0.5" style="596" customWidth="1"/>
    <col min="15355" max="15356" width="5.125" style="596" customWidth="1"/>
    <col min="15357" max="15357" width="8.25" style="596" bestFit="1" customWidth="1"/>
    <col min="15358" max="15358" width="9.625" style="596" bestFit="1" customWidth="1"/>
    <col min="15359" max="15359" width="8.75" style="596" bestFit="1" customWidth="1"/>
    <col min="15360" max="15360" width="8" style="596"/>
    <col min="15361" max="15361" width="8.75" style="596" bestFit="1" customWidth="1"/>
    <col min="15362" max="15598" width="8" style="596"/>
    <col min="15599" max="15599" width="3.5" style="596" bestFit="1" customWidth="1"/>
    <col min="15600" max="15600" width="20.375" style="596" customWidth="1"/>
    <col min="15601" max="15601" width="7.25" style="596" bestFit="1" customWidth="1"/>
    <col min="15602" max="15602" width="6.5" style="596" bestFit="1" customWidth="1"/>
    <col min="15603" max="15603" width="7.75" style="596" customWidth="1"/>
    <col min="15604" max="15604" width="8.125" style="596" bestFit="1" customWidth="1"/>
    <col min="15605" max="15605" width="8" style="596" customWidth="1"/>
    <col min="15606" max="15606" width="8.375" style="596" bestFit="1" customWidth="1"/>
    <col min="15607" max="15607" width="9.625" style="596" bestFit="1" customWidth="1"/>
    <col min="15608" max="15608" width="7.5" style="596" customWidth="1"/>
    <col min="15609" max="15609" width="6.25" style="596" customWidth="1"/>
    <col min="15610" max="15610" width="0.5" style="596" customWidth="1"/>
    <col min="15611" max="15612" width="5.125" style="596" customWidth="1"/>
    <col min="15613" max="15613" width="8.25" style="596" bestFit="1" customWidth="1"/>
    <col min="15614" max="15614" width="9.625" style="596" bestFit="1" customWidth="1"/>
    <col min="15615" max="15615" width="8.75" style="596" bestFit="1" customWidth="1"/>
    <col min="15616" max="15616" width="8" style="596"/>
    <col min="15617" max="15617" width="8.75" style="596" bestFit="1" customWidth="1"/>
    <col min="15618" max="15854" width="8" style="596"/>
    <col min="15855" max="15855" width="3.5" style="596" bestFit="1" customWidth="1"/>
    <col min="15856" max="15856" width="20.375" style="596" customWidth="1"/>
    <col min="15857" max="15857" width="7.25" style="596" bestFit="1" customWidth="1"/>
    <col min="15858" max="15858" width="6.5" style="596" bestFit="1" customWidth="1"/>
    <col min="15859" max="15859" width="7.75" style="596" customWidth="1"/>
    <col min="15860" max="15860" width="8.125" style="596" bestFit="1" customWidth="1"/>
    <col min="15861" max="15861" width="8" style="596" customWidth="1"/>
    <col min="15862" max="15862" width="8.375" style="596" bestFit="1" customWidth="1"/>
    <col min="15863" max="15863" width="9.625" style="596" bestFit="1" customWidth="1"/>
    <col min="15864" max="15864" width="7.5" style="596" customWidth="1"/>
    <col min="15865" max="15865" width="6.25" style="596" customWidth="1"/>
    <col min="15866" max="15866" width="0.5" style="596" customWidth="1"/>
    <col min="15867" max="15868" width="5.125" style="596" customWidth="1"/>
    <col min="15869" max="15869" width="8.25" style="596" bestFit="1" customWidth="1"/>
    <col min="15870" max="15870" width="9.625" style="596" bestFit="1" customWidth="1"/>
    <col min="15871" max="15871" width="8.75" style="596" bestFit="1" customWidth="1"/>
    <col min="15872" max="15872" width="8" style="596"/>
    <col min="15873" max="15873" width="8.75" style="596" bestFit="1" customWidth="1"/>
    <col min="15874" max="16110" width="8" style="596"/>
    <col min="16111" max="16111" width="3.5" style="596" bestFit="1" customWidth="1"/>
    <col min="16112" max="16112" width="20.375" style="596" customWidth="1"/>
    <col min="16113" max="16113" width="7.25" style="596" bestFit="1" customWidth="1"/>
    <col min="16114" max="16114" width="6.5" style="596" bestFit="1" customWidth="1"/>
    <col min="16115" max="16115" width="7.75" style="596" customWidth="1"/>
    <col min="16116" max="16116" width="8.125" style="596" bestFit="1" customWidth="1"/>
    <col min="16117" max="16117" width="8" style="596" customWidth="1"/>
    <col min="16118" max="16118" width="8.375" style="596" bestFit="1" customWidth="1"/>
    <col min="16119" max="16119" width="9.625" style="596" bestFit="1" customWidth="1"/>
    <col min="16120" max="16120" width="7.5" style="596" customWidth="1"/>
    <col min="16121" max="16121" width="6.25" style="596" customWidth="1"/>
    <col min="16122" max="16122" width="0.5" style="596" customWidth="1"/>
    <col min="16123" max="16124" width="5.125" style="596" customWidth="1"/>
    <col min="16125" max="16125" width="8.25" style="596" bestFit="1" customWidth="1"/>
    <col min="16126" max="16126" width="9.625" style="596" bestFit="1" customWidth="1"/>
    <col min="16127" max="16127" width="8.75" style="596" bestFit="1" customWidth="1"/>
    <col min="16128" max="16128" width="8" style="596"/>
    <col min="16129" max="16129" width="8.75" style="596" bestFit="1" customWidth="1"/>
    <col min="16130" max="16384" width="8" style="596"/>
  </cols>
  <sheetData>
    <row r="1" spans="1:14" s="503" customFormat="1" ht="8.25">
      <c r="A1" s="582"/>
      <c r="B1" s="577"/>
      <c r="C1" s="577"/>
      <c r="D1" s="593"/>
      <c r="E1" s="506"/>
      <c r="F1" s="506"/>
      <c r="G1" s="506"/>
      <c r="H1" s="506"/>
      <c r="I1" s="506"/>
      <c r="J1" s="506"/>
      <c r="K1" s="506"/>
      <c r="L1" s="591"/>
      <c r="M1" s="591"/>
      <c r="N1" s="591"/>
    </row>
    <row r="2" spans="1:14">
      <c r="A2" s="590">
        <v>3.1</v>
      </c>
      <c r="B2" s="589" t="s">
        <v>366</v>
      </c>
      <c r="C2" s="589"/>
      <c r="D2" s="588"/>
      <c r="E2" s="588"/>
      <c r="F2" s="588"/>
      <c r="G2" s="588"/>
      <c r="H2" s="588"/>
      <c r="I2" s="588"/>
      <c r="J2" s="587"/>
      <c r="K2" s="587"/>
      <c r="L2" s="377"/>
      <c r="M2" s="377"/>
      <c r="N2" s="214"/>
    </row>
    <row r="3" spans="1:14" ht="3.75" customHeight="1">
      <c r="A3" s="590"/>
      <c r="B3" s="589"/>
      <c r="C3" s="589"/>
      <c r="D3" s="588"/>
      <c r="E3" s="588"/>
      <c r="F3" s="588"/>
      <c r="G3" s="588"/>
      <c r="H3" s="588"/>
      <c r="I3" s="588"/>
      <c r="J3" s="587"/>
      <c r="K3" s="587"/>
      <c r="L3" s="377"/>
      <c r="M3" s="377"/>
      <c r="N3" s="214"/>
    </row>
    <row r="4" spans="1:14">
      <c r="A4" s="590"/>
      <c r="B4" s="586" t="s">
        <v>102</v>
      </c>
      <c r="C4" s="586"/>
      <c r="D4" s="588"/>
      <c r="E4" s="588"/>
      <c r="F4" s="588"/>
      <c r="G4" s="588"/>
      <c r="H4" s="588"/>
      <c r="I4" s="588"/>
      <c r="J4" s="587"/>
      <c r="K4" s="587"/>
      <c r="L4" s="377"/>
      <c r="M4" s="377"/>
      <c r="N4" s="214"/>
    </row>
    <row r="5" spans="1:14" ht="3" customHeight="1">
      <c r="A5" s="590"/>
      <c r="B5" s="585"/>
      <c r="C5" s="585"/>
      <c r="D5" s="588"/>
      <c r="E5" s="588"/>
      <c r="F5" s="588"/>
      <c r="G5" s="588"/>
      <c r="H5" s="588"/>
      <c r="I5" s="588"/>
      <c r="J5" s="587"/>
      <c r="K5" s="587"/>
      <c r="L5" s="370"/>
      <c r="M5" s="370"/>
      <c r="N5" s="370"/>
    </row>
    <row r="6" spans="1:14" s="505" customFormat="1" ht="77.25" customHeight="1">
      <c r="A6" s="584"/>
      <c r="B6" s="713" t="s">
        <v>367</v>
      </c>
      <c r="C6" s="714"/>
      <c r="D6" s="504" t="s">
        <v>425</v>
      </c>
      <c r="E6" s="504" t="s">
        <v>261</v>
      </c>
      <c r="F6" s="504" t="s">
        <v>378</v>
      </c>
      <c r="G6" s="504" t="s">
        <v>379</v>
      </c>
      <c r="H6" s="504" t="s">
        <v>426</v>
      </c>
      <c r="I6" s="504" t="s">
        <v>427</v>
      </c>
      <c r="J6" s="504" t="s">
        <v>428</v>
      </c>
      <c r="K6" s="605" t="s">
        <v>164</v>
      </c>
      <c r="L6" s="504" t="s">
        <v>262</v>
      </c>
      <c r="M6" s="504"/>
      <c r="N6" s="504" t="s">
        <v>300</v>
      </c>
    </row>
    <row r="7" spans="1:14" s="505" customFormat="1" ht="10.5" customHeight="1">
      <c r="A7" s="582"/>
      <c r="D7" s="715" t="s">
        <v>326</v>
      </c>
      <c r="E7" s="716"/>
      <c r="F7" s="716"/>
      <c r="G7" s="716"/>
      <c r="H7" s="717"/>
      <c r="I7" s="581" t="s">
        <v>325</v>
      </c>
      <c r="J7" s="583"/>
      <c r="K7" s="715" t="s">
        <v>380</v>
      </c>
      <c r="L7" s="716"/>
      <c r="M7" s="716"/>
      <c r="N7" s="717"/>
    </row>
    <row r="8" spans="1:14" s="505" customFormat="1" ht="8.25">
      <c r="A8" s="582"/>
      <c r="I8" s="506"/>
      <c r="N8" s="507"/>
    </row>
    <row r="9" spans="1:14" s="505" customFormat="1" ht="10.5" customHeight="1">
      <c r="A9" s="582"/>
      <c r="B9" s="663" t="s">
        <v>429</v>
      </c>
      <c r="C9" s="662"/>
      <c r="D9" s="509"/>
      <c r="E9" s="509"/>
      <c r="F9" s="509"/>
      <c r="G9" s="509"/>
      <c r="H9" s="509"/>
      <c r="I9" s="508"/>
      <c r="J9" s="509"/>
      <c r="K9" s="509"/>
      <c r="L9" s="623"/>
      <c r="M9" s="623"/>
      <c r="N9" s="509"/>
    </row>
    <row r="10" spans="1:14" s="505" customFormat="1" ht="10.5" customHeight="1">
      <c r="A10" s="582"/>
      <c r="B10" s="687" t="s">
        <v>430</v>
      </c>
      <c r="C10" s="688"/>
      <c r="D10" s="506">
        <v>6629578</v>
      </c>
      <c r="E10" s="508"/>
      <c r="F10" s="508"/>
      <c r="G10" s="508"/>
      <c r="H10" s="508">
        <v>6629578</v>
      </c>
      <c r="I10" s="508">
        <v>204021.62100000001</v>
      </c>
      <c r="J10" s="508">
        <v>339102.91499999998</v>
      </c>
      <c r="K10" s="623">
        <v>17.069013136634485</v>
      </c>
      <c r="L10" s="623">
        <v>14.543311978165061</v>
      </c>
      <c r="M10" s="623"/>
      <c r="N10" s="683">
        <v>0.31</v>
      </c>
    </row>
    <row r="11" spans="1:14" s="505" customFormat="1" ht="10.5" customHeight="1">
      <c r="A11" s="582"/>
      <c r="C11" s="689"/>
      <c r="D11" s="594">
        <v>6629578</v>
      </c>
      <c r="E11" s="594">
        <v>0</v>
      </c>
      <c r="F11" s="594">
        <v>0</v>
      </c>
      <c r="G11" s="594">
        <v>0</v>
      </c>
      <c r="H11" s="594">
        <v>6629578</v>
      </c>
      <c r="I11" s="594">
        <v>204021.62100000001</v>
      </c>
      <c r="J11" s="594">
        <v>339102.91499999998</v>
      </c>
      <c r="K11" s="624">
        <v>17.069013136634485</v>
      </c>
      <c r="L11" s="624">
        <v>14.543311978165061</v>
      </c>
      <c r="M11" s="624"/>
      <c r="N11" s="618"/>
    </row>
    <row r="12" spans="1:14" s="505" customFormat="1" ht="10.5" customHeight="1">
      <c r="A12" s="582"/>
      <c r="B12" s="690" t="s">
        <v>431</v>
      </c>
      <c r="C12" s="689"/>
      <c r="D12" s="580"/>
      <c r="E12" s="580"/>
      <c r="F12" s="580"/>
      <c r="G12" s="580"/>
      <c r="H12" s="580"/>
      <c r="I12" s="580"/>
      <c r="J12" s="580"/>
      <c r="K12" s="623"/>
      <c r="L12" s="623"/>
      <c r="M12" s="623"/>
      <c r="N12" s="684"/>
    </row>
    <row r="13" spans="1:14" s="505" customFormat="1" ht="10.5" customHeight="1">
      <c r="A13" s="582"/>
      <c r="B13" s="687" t="s">
        <v>432</v>
      </c>
      <c r="C13" s="688"/>
      <c r="D13" s="506">
        <v>895284</v>
      </c>
      <c r="E13" s="508"/>
      <c r="F13" s="508"/>
      <c r="G13" s="508"/>
      <c r="H13" s="508">
        <v>895284</v>
      </c>
      <c r="I13" s="508">
        <v>33818.478999999999</v>
      </c>
      <c r="J13" s="508">
        <v>84828.159</v>
      </c>
      <c r="K13" s="623">
        <v>4.2698924022151772</v>
      </c>
      <c r="L13" s="623">
        <v>3.6380766024095972</v>
      </c>
      <c r="M13" s="623"/>
      <c r="N13" s="683">
        <v>0.1</v>
      </c>
    </row>
    <row r="14" spans="1:14" s="505" customFormat="1" ht="10.5" customHeight="1">
      <c r="A14" s="582"/>
      <c r="B14" s="691"/>
      <c r="C14" s="691"/>
      <c r="D14" s="594">
        <v>895284</v>
      </c>
      <c r="E14" s="594">
        <v>0</v>
      </c>
      <c r="F14" s="594">
        <v>0</v>
      </c>
      <c r="G14" s="594">
        <v>0</v>
      </c>
      <c r="H14" s="594">
        <v>895284</v>
      </c>
      <c r="I14" s="594">
        <v>33818.478999999999</v>
      </c>
      <c r="J14" s="594">
        <v>84828.159</v>
      </c>
      <c r="K14" s="624">
        <v>4.2698924022151772</v>
      </c>
      <c r="L14" s="624">
        <v>3.6380766024095972</v>
      </c>
      <c r="M14" s="624"/>
      <c r="N14" s="618"/>
    </row>
    <row r="15" spans="1:14" s="505" customFormat="1" ht="10.5" customHeight="1">
      <c r="A15" s="582"/>
      <c r="B15" s="690" t="s">
        <v>433</v>
      </c>
      <c r="C15" s="689"/>
      <c r="D15" s="580"/>
      <c r="E15" s="580"/>
      <c r="F15" s="580"/>
      <c r="G15" s="580"/>
      <c r="H15" s="580"/>
      <c r="I15" s="580"/>
      <c r="J15" s="580"/>
      <c r="K15" s="664"/>
      <c r="L15" s="664"/>
      <c r="M15" s="664"/>
      <c r="N15" s="665"/>
    </row>
    <row r="16" spans="1:14" s="505" customFormat="1" ht="10.5" customHeight="1">
      <c r="A16" s="582"/>
      <c r="B16" s="687" t="s">
        <v>434</v>
      </c>
      <c r="C16" s="688"/>
      <c r="D16" s="580">
        <v>536555</v>
      </c>
      <c r="E16" s="580">
        <v>0</v>
      </c>
      <c r="F16" s="580">
        <v>0</v>
      </c>
      <c r="G16" s="580">
        <v>0</v>
      </c>
      <c r="H16" s="508">
        <v>536555</v>
      </c>
      <c r="I16" s="580">
        <v>60913.544000000002</v>
      </c>
      <c r="J16" s="580">
        <v>154737.09599999999</v>
      </c>
      <c r="K16" s="623">
        <v>7.7888139780475552</v>
      </c>
      <c r="L16" s="623">
        <v>6.636303500143244</v>
      </c>
      <c r="M16" s="623"/>
      <c r="N16" s="665">
        <v>0.2</v>
      </c>
    </row>
    <row r="17" spans="1:14" s="505" customFormat="1" ht="10.5" customHeight="1">
      <c r="A17" s="582"/>
      <c r="B17" s="687" t="s">
        <v>435</v>
      </c>
      <c r="C17" s="689"/>
      <c r="D17" s="508">
        <v>5808067</v>
      </c>
      <c r="E17" s="508">
        <v>0</v>
      </c>
      <c r="F17" s="508">
        <v>0</v>
      </c>
      <c r="G17" s="508">
        <v>200000</v>
      </c>
      <c r="H17" s="508">
        <v>5608067</v>
      </c>
      <c r="I17" s="508">
        <v>80792.588000000003</v>
      </c>
      <c r="J17" s="508">
        <v>176261.54500000001</v>
      </c>
      <c r="K17" s="623">
        <v>8.8722641239710125</v>
      </c>
      <c r="L17" s="623">
        <v>7.5594355733815508</v>
      </c>
      <c r="M17" s="623"/>
      <c r="N17" s="665">
        <v>0.88</v>
      </c>
    </row>
    <row r="18" spans="1:14" s="505" customFormat="1" ht="10.5" customHeight="1">
      <c r="A18" s="582"/>
      <c r="B18" s="687" t="s">
        <v>436</v>
      </c>
      <c r="C18" s="689"/>
      <c r="D18" s="508">
        <v>12167700</v>
      </c>
      <c r="E18" s="508">
        <v>0</v>
      </c>
      <c r="F18" s="508">
        <v>0</v>
      </c>
      <c r="G18" s="508">
        <v>200000</v>
      </c>
      <c r="H18" s="508">
        <v>11967700</v>
      </c>
      <c r="I18" s="508">
        <v>147256.66800000001</v>
      </c>
      <c r="J18" s="508">
        <v>443762.31599999999</v>
      </c>
      <c r="K18" s="623">
        <v>22.337126772700685</v>
      </c>
      <c r="L18" s="623">
        <v>19.031903060287963</v>
      </c>
      <c r="M18" s="623"/>
      <c r="N18" s="665">
        <v>1.36</v>
      </c>
    </row>
    <row r="19" spans="1:14" s="505" customFormat="1" ht="10.5" customHeight="1">
      <c r="A19" s="582"/>
      <c r="B19" s="688"/>
      <c r="C19" s="688"/>
      <c r="D19" s="594">
        <v>18512322</v>
      </c>
      <c r="E19" s="594">
        <v>0</v>
      </c>
      <c r="F19" s="594">
        <v>0</v>
      </c>
      <c r="G19" s="594">
        <v>400000</v>
      </c>
      <c r="H19" s="594">
        <v>18112322</v>
      </c>
      <c r="I19" s="594">
        <v>288962.80000000005</v>
      </c>
      <c r="J19" s="594">
        <v>774760.95699999994</v>
      </c>
      <c r="K19" s="624">
        <v>38.998204874719249</v>
      </c>
      <c r="L19" s="624">
        <v>33.227642133812758</v>
      </c>
      <c r="M19" s="624"/>
      <c r="N19" s="618"/>
    </row>
    <row r="20" spans="1:14" s="505" customFormat="1" ht="10.5" customHeight="1">
      <c r="A20" s="582"/>
      <c r="B20" s="690" t="s">
        <v>437</v>
      </c>
      <c r="C20" s="688"/>
      <c r="D20" s="509"/>
      <c r="E20" s="509"/>
      <c r="F20" s="509"/>
      <c r="G20" s="509"/>
      <c r="H20" s="509"/>
      <c r="I20" s="509"/>
      <c r="J20" s="509"/>
      <c r="K20" s="623"/>
      <c r="L20" s="623"/>
      <c r="M20" s="623"/>
      <c r="N20" s="685"/>
    </row>
    <row r="21" spans="1:14" s="505" customFormat="1" ht="10.5" customHeight="1">
      <c r="A21" s="582"/>
      <c r="B21" s="687" t="s">
        <v>438</v>
      </c>
      <c r="C21" s="692"/>
      <c r="D21" s="508">
        <v>7364972</v>
      </c>
      <c r="E21" s="508">
        <v>0</v>
      </c>
      <c r="F21" s="508">
        <v>0</v>
      </c>
      <c r="G21" s="508">
        <v>0</v>
      </c>
      <c r="H21" s="508">
        <v>7364972</v>
      </c>
      <c r="I21" s="508">
        <v>366491.11099999998</v>
      </c>
      <c r="J21" s="508">
        <v>918191.05900000001</v>
      </c>
      <c r="K21" s="623">
        <v>46.217872376624463</v>
      </c>
      <c r="L21" s="623">
        <v>39.379015738035648</v>
      </c>
      <c r="M21" s="623"/>
      <c r="N21" s="665">
        <v>0.17</v>
      </c>
    </row>
    <row r="22" spans="1:14" s="505" customFormat="1" ht="10.5" customHeight="1">
      <c r="A22" s="582"/>
      <c r="B22" s="687" t="s">
        <v>439</v>
      </c>
      <c r="C22" s="689"/>
      <c r="D22" s="508">
        <v>1608279</v>
      </c>
      <c r="E22" s="508">
        <v>0</v>
      </c>
      <c r="F22" s="508">
        <v>0</v>
      </c>
      <c r="G22" s="508">
        <v>0</v>
      </c>
      <c r="H22" s="508">
        <v>1608279</v>
      </c>
      <c r="I22" s="508">
        <v>127860.736</v>
      </c>
      <c r="J22" s="508">
        <v>191610.36</v>
      </c>
      <c r="K22" s="623">
        <v>9.6448588534111046</v>
      </c>
      <c r="L22" s="623">
        <v>8.2177094930856587</v>
      </c>
      <c r="M22" s="623"/>
      <c r="N22" s="665">
        <v>0.08</v>
      </c>
    </row>
    <row r="23" spans="1:14" s="505" customFormat="1" ht="10.5" customHeight="1">
      <c r="A23" s="582"/>
      <c r="D23" s="594">
        <v>8973251</v>
      </c>
      <c r="E23" s="594">
        <v>0</v>
      </c>
      <c r="F23" s="594">
        <v>0</v>
      </c>
      <c r="G23" s="594">
        <v>0</v>
      </c>
      <c r="H23" s="594">
        <v>8973251</v>
      </c>
      <c r="I23" s="594">
        <v>494351.84699999995</v>
      </c>
      <c r="J23" s="594">
        <v>1109801.419</v>
      </c>
      <c r="K23" s="624">
        <v>55.862731230035564</v>
      </c>
      <c r="L23" s="624">
        <v>47.596725231121304</v>
      </c>
      <c r="M23" s="624"/>
      <c r="N23" s="618"/>
    </row>
    <row r="24" spans="1:14" s="505" customFormat="1" ht="10.5" customHeight="1">
      <c r="A24" s="582"/>
      <c r="B24" s="690" t="s">
        <v>440</v>
      </c>
      <c r="C24" s="688"/>
      <c r="D24" s="509"/>
      <c r="E24" s="509"/>
      <c r="F24" s="509"/>
      <c r="G24" s="509"/>
      <c r="H24" s="509"/>
      <c r="I24" s="508"/>
      <c r="J24" s="509"/>
      <c r="K24" s="623"/>
      <c r="L24" s="623"/>
      <c r="M24" s="623"/>
      <c r="N24" s="686"/>
    </row>
    <row r="25" spans="1:14" s="505" customFormat="1" ht="10.5" customHeight="1">
      <c r="A25" s="582"/>
      <c r="B25" s="687" t="s">
        <v>441</v>
      </c>
      <c r="C25" s="689"/>
      <c r="D25" s="508">
        <v>1333103</v>
      </c>
      <c r="E25" s="508">
        <v>0</v>
      </c>
      <c r="F25" s="508">
        <v>0</v>
      </c>
      <c r="G25" s="510">
        <v>0</v>
      </c>
      <c r="H25" s="508">
        <v>1333103</v>
      </c>
      <c r="I25" s="508">
        <v>14677.46</v>
      </c>
      <c r="J25" s="508">
        <v>23182.661</v>
      </c>
      <c r="K25" s="623">
        <v>1.1669175570228998</v>
      </c>
      <c r="L25" s="623">
        <v>0.99424881501546514</v>
      </c>
      <c r="M25" s="623"/>
      <c r="N25" s="665">
        <v>0.04</v>
      </c>
    </row>
    <row r="26" spans="1:14" s="505" customFormat="1" ht="10.5" customHeight="1">
      <c r="A26" s="582"/>
      <c r="C26" s="688"/>
      <c r="D26" s="594">
        <v>1333103</v>
      </c>
      <c r="E26" s="594">
        <v>0</v>
      </c>
      <c r="F26" s="594">
        <v>0</v>
      </c>
      <c r="G26" s="594">
        <v>0</v>
      </c>
      <c r="H26" s="594">
        <v>1333103</v>
      </c>
      <c r="I26" s="594">
        <v>14677.46</v>
      </c>
      <c r="J26" s="594">
        <v>23182.661</v>
      </c>
      <c r="K26" s="624">
        <v>1.1669175570228998</v>
      </c>
      <c r="L26" s="624">
        <v>0.99424881501546514</v>
      </c>
      <c r="M26" s="624"/>
      <c r="N26" s="618"/>
    </row>
    <row r="27" spans="1:14" s="505" customFormat="1" ht="10.5" customHeight="1">
      <c r="A27" s="582"/>
      <c r="C27" s="688"/>
      <c r="D27" s="508"/>
      <c r="E27" s="508"/>
      <c r="F27" s="508"/>
      <c r="G27" s="508"/>
      <c r="H27" s="510"/>
      <c r="I27" s="508"/>
      <c r="J27" s="508"/>
      <c r="K27" s="623"/>
      <c r="L27" s="623"/>
      <c r="M27" s="623"/>
      <c r="N27" s="512"/>
    </row>
    <row r="28" spans="1:14" s="505" customFormat="1" ht="10.5" customHeight="1" thickBot="1">
      <c r="A28" s="582"/>
      <c r="B28" s="509"/>
      <c r="C28" s="509"/>
      <c r="D28" s="681">
        <v>36343538</v>
      </c>
      <c r="E28" s="579">
        <v>0</v>
      </c>
      <c r="F28" s="579">
        <v>0</v>
      </c>
      <c r="G28" s="681">
        <v>400000</v>
      </c>
      <c r="H28" s="681">
        <v>35943538</v>
      </c>
      <c r="I28" s="681">
        <v>1035832.2069999999</v>
      </c>
      <c r="J28" s="681">
        <v>2331676.111</v>
      </c>
      <c r="K28" s="625">
        <v>117.36675920062737</v>
      </c>
      <c r="L28" s="625">
        <v>100.00000476052419</v>
      </c>
      <c r="M28" s="625"/>
      <c r="N28" s="578"/>
    </row>
    <row r="29" spans="1:14" s="505" customFormat="1" ht="9" thickTop="1">
      <c r="A29" s="582"/>
      <c r="B29" s="509"/>
      <c r="C29" s="509"/>
      <c r="D29" s="508"/>
      <c r="E29" s="508"/>
      <c r="F29" s="508"/>
      <c r="G29" s="508"/>
      <c r="H29" s="510"/>
      <c r="I29" s="508"/>
      <c r="J29" s="509"/>
      <c r="K29" s="511"/>
      <c r="L29" s="511"/>
      <c r="M29" s="511"/>
      <c r="N29" s="512"/>
    </row>
    <row r="30" spans="1:14" s="603" customFormat="1">
      <c r="A30" s="592">
        <v>3.2</v>
      </c>
      <c r="B30" s="718" t="s">
        <v>453</v>
      </c>
      <c r="C30" s="718"/>
      <c r="D30" s="718"/>
      <c r="E30" s="718"/>
      <c r="F30" s="718"/>
      <c r="G30" s="718"/>
      <c r="H30" s="718"/>
      <c r="I30" s="718"/>
      <c r="J30" s="718"/>
      <c r="K30" s="718"/>
      <c r="L30" s="718"/>
      <c r="M30" s="718"/>
      <c r="N30" s="718"/>
    </row>
    <row r="31" spans="1:14" s="603" customFormat="1">
      <c r="B31" s="718"/>
      <c r="C31" s="718"/>
      <c r="D31" s="718"/>
      <c r="E31" s="718"/>
      <c r="F31" s="718"/>
      <c r="G31" s="718"/>
      <c r="H31" s="718"/>
      <c r="I31" s="718"/>
      <c r="J31" s="718"/>
      <c r="K31" s="718"/>
      <c r="L31" s="718"/>
      <c r="M31" s="718"/>
      <c r="N31" s="718"/>
    </row>
    <row r="32" spans="1:14" s="603" customFormat="1">
      <c r="B32" s="718"/>
      <c r="C32" s="718"/>
      <c r="D32" s="718"/>
      <c r="E32" s="718"/>
      <c r="F32" s="718"/>
      <c r="G32" s="718"/>
      <c r="H32" s="718"/>
      <c r="I32" s="718"/>
      <c r="J32" s="718"/>
      <c r="K32" s="718"/>
      <c r="L32" s="718"/>
      <c r="M32" s="718"/>
      <c r="N32" s="718"/>
    </row>
    <row r="34" spans="1:14" ht="12" customHeight="1">
      <c r="L34" s="721" t="s">
        <v>418</v>
      </c>
      <c r="M34" s="721"/>
      <c r="N34" s="721"/>
    </row>
    <row r="35" spans="1:14" ht="12" customHeight="1">
      <c r="L35" s="656" t="s">
        <v>389</v>
      </c>
      <c r="M35" s="629"/>
      <c r="N35" s="656" t="s">
        <v>365</v>
      </c>
    </row>
    <row r="36" spans="1:14" ht="12" customHeight="1">
      <c r="A36" s="592">
        <v>3.3000000000000003</v>
      </c>
      <c r="B36" s="598" t="s">
        <v>356</v>
      </c>
      <c r="L36" s="721" t="s">
        <v>419</v>
      </c>
      <c r="M36" s="721"/>
      <c r="N36" s="721"/>
    </row>
    <row r="37" spans="1:14" ht="12" customHeight="1">
      <c r="B37" s="555" t="s">
        <v>353</v>
      </c>
      <c r="C37" s="598"/>
      <c r="D37" s="598"/>
      <c r="E37" s="598"/>
      <c r="F37" s="603"/>
      <c r="G37" s="603"/>
      <c r="H37" s="603"/>
      <c r="L37" s="711" t="s">
        <v>420</v>
      </c>
      <c r="M37" s="711"/>
      <c r="N37" s="722"/>
    </row>
    <row r="38" spans="1:14" ht="12" customHeight="1">
      <c r="B38" s="603"/>
      <c r="C38" s="603"/>
      <c r="D38" s="603"/>
      <c r="E38" s="603"/>
      <c r="F38" s="603"/>
      <c r="G38" s="603"/>
      <c r="H38" s="603"/>
    </row>
    <row r="39" spans="1:14" ht="12" customHeight="1">
      <c r="B39" s="603" t="s">
        <v>314</v>
      </c>
      <c r="C39" s="603"/>
      <c r="D39" s="603"/>
      <c r="E39" s="603"/>
      <c r="F39" s="603"/>
      <c r="G39" s="603"/>
      <c r="H39" s="603"/>
      <c r="L39" s="566">
        <v>2331676</v>
      </c>
      <c r="M39" s="566"/>
      <c r="N39" s="402">
        <v>5360998</v>
      </c>
    </row>
    <row r="40" spans="1:14" ht="12" customHeight="1">
      <c r="B40" s="603" t="s">
        <v>322</v>
      </c>
      <c r="C40" s="603"/>
      <c r="D40" s="603"/>
      <c r="E40" s="603"/>
      <c r="F40" s="603"/>
      <c r="G40" s="603"/>
      <c r="H40" s="603"/>
      <c r="L40" s="567">
        <v>1035832</v>
      </c>
      <c r="M40" s="567"/>
      <c r="N40" s="682">
        <v>2682868</v>
      </c>
    </row>
    <row r="41" spans="1:14" ht="12" customHeight="1">
      <c r="B41" s="603"/>
      <c r="C41" s="603"/>
      <c r="D41" s="603"/>
      <c r="E41" s="603"/>
      <c r="F41" s="603"/>
      <c r="G41" s="603"/>
      <c r="H41" s="603"/>
      <c r="L41" s="568">
        <v>1295844</v>
      </c>
      <c r="M41" s="568"/>
      <c r="N41" s="568">
        <v>2678130</v>
      </c>
    </row>
    <row r="42" spans="1:14" ht="12" customHeight="1">
      <c r="B42" s="560" t="s">
        <v>357</v>
      </c>
      <c r="C42" s="603"/>
      <c r="D42" s="603"/>
      <c r="E42" s="603"/>
      <c r="F42" s="603"/>
      <c r="G42" s="603"/>
      <c r="H42" s="603"/>
      <c r="L42" s="556"/>
      <c r="M42" s="565"/>
      <c r="N42" s="556"/>
    </row>
    <row r="43" spans="1:14" ht="12" customHeight="1">
      <c r="B43" s="236" t="s">
        <v>458</v>
      </c>
      <c r="C43" s="213"/>
      <c r="D43" s="213"/>
      <c r="E43" s="213"/>
      <c r="F43" s="213"/>
      <c r="G43" s="213"/>
      <c r="H43" s="213"/>
      <c r="L43" s="565">
        <v>1881370</v>
      </c>
      <c r="M43" s="565"/>
      <c r="N43" s="565">
        <v>3948063</v>
      </c>
    </row>
    <row r="44" spans="1:14" ht="12" customHeight="1" thickBot="1">
      <c r="B44" s="513" t="s">
        <v>457</v>
      </c>
      <c r="C44" s="603"/>
      <c r="D44" s="603"/>
      <c r="E44" s="603"/>
      <c r="F44" s="603"/>
      <c r="G44" s="603"/>
      <c r="H44" s="603"/>
      <c r="L44" s="569">
        <v>-585526</v>
      </c>
      <c r="M44" s="569"/>
      <c r="N44" s="569">
        <v>-1269933</v>
      </c>
    </row>
    <row r="45" spans="1:14" ht="12" customHeight="1" thickTop="1">
      <c r="B45" s="236"/>
      <c r="C45" s="603"/>
      <c r="D45" s="603"/>
      <c r="E45" s="603"/>
      <c r="F45" s="603"/>
      <c r="G45" s="603"/>
      <c r="H45" s="603"/>
    </row>
    <row r="46" spans="1:14" ht="12" customHeight="1">
      <c r="B46" s="613"/>
      <c r="C46" s="613"/>
      <c r="D46" s="610"/>
      <c r="E46" s="614"/>
      <c r="L46" s="719" t="s">
        <v>416</v>
      </c>
      <c r="M46" s="629"/>
      <c r="N46" s="719" t="s">
        <v>417</v>
      </c>
    </row>
    <row r="47" spans="1:14" ht="12" customHeight="1">
      <c r="B47" s="613"/>
      <c r="C47" s="613"/>
      <c r="D47" s="610"/>
      <c r="E47" s="614"/>
      <c r="L47" s="719"/>
      <c r="M47" s="629"/>
      <c r="N47" s="720"/>
    </row>
    <row r="48" spans="1:14" ht="12" customHeight="1">
      <c r="A48" s="592">
        <v>4</v>
      </c>
      <c r="B48" s="607" t="s">
        <v>371</v>
      </c>
      <c r="C48" s="613"/>
      <c r="D48" s="615"/>
      <c r="E48" s="615"/>
      <c r="L48" s="572" t="s">
        <v>249</v>
      </c>
      <c r="M48" s="629"/>
      <c r="N48" s="572" t="s">
        <v>250</v>
      </c>
    </row>
    <row r="49" spans="1:14" ht="12" customHeight="1">
      <c r="B49" s="613"/>
      <c r="C49" s="613"/>
      <c r="D49" s="615"/>
      <c r="E49" s="615"/>
      <c r="L49" s="711" t="s">
        <v>92</v>
      </c>
      <c r="M49" s="711"/>
      <c r="N49" s="711"/>
    </row>
    <row r="50" spans="1:14" ht="12" customHeight="1">
      <c r="B50" s="608" t="s">
        <v>372</v>
      </c>
      <c r="C50" s="616"/>
      <c r="D50" s="616"/>
      <c r="E50" s="616"/>
      <c r="L50" s="617">
        <v>6433</v>
      </c>
      <c r="M50" s="617"/>
      <c r="N50" s="617">
        <v>13427</v>
      </c>
    </row>
    <row r="51" spans="1:14" ht="12" customHeight="1">
      <c r="B51" s="608" t="s">
        <v>373</v>
      </c>
      <c r="C51" s="616"/>
      <c r="D51" s="616"/>
      <c r="E51" s="616"/>
      <c r="L51" s="617">
        <v>551</v>
      </c>
      <c r="M51" s="617"/>
      <c r="N51" s="609">
        <v>2366</v>
      </c>
    </row>
    <row r="52" spans="1:14" ht="12" customHeight="1" thickBot="1">
      <c r="B52" s="616"/>
      <c r="C52" s="616"/>
      <c r="D52" s="616"/>
      <c r="E52" s="616"/>
      <c r="L52" s="611">
        <v>6984</v>
      </c>
      <c r="M52" s="611"/>
      <c r="N52" s="611">
        <v>15793</v>
      </c>
    </row>
    <row r="53" spans="1:14" ht="12" customHeight="1" thickTop="1"/>
    <row r="54" spans="1:14" ht="12" customHeight="1">
      <c r="L54" s="719" t="s">
        <v>416</v>
      </c>
      <c r="M54" s="629"/>
      <c r="N54" s="719" t="s">
        <v>417</v>
      </c>
    </row>
    <row r="55" spans="1:14" ht="12" customHeight="1">
      <c r="L55" s="719"/>
      <c r="M55" s="629"/>
      <c r="N55" s="720"/>
    </row>
    <row r="56" spans="1:14" ht="12" customHeight="1">
      <c r="A56" s="592">
        <v>5</v>
      </c>
      <c r="B56" s="619" t="s">
        <v>374</v>
      </c>
      <c r="L56" s="572" t="s">
        <v>249</v>
      </c>
      <c r="M56" s="629"/>
      <c r="N56" s="572" t="s">
        <v>250</v>
      </c>
    </row>
    <row r="57" spans="1:14" ht="12" customHeight="1">
      <c r="B57" s="620"/>
      <c r="L57" s="711" t="s">
        <v>92</v>
      </c>
      <c r="M57" s="711"/>
      <c r="N57" s="711"/>
    </row>
    <row r="58" spans="1:14" ht="12" customHeight="1">
      <c r="B58" s="188" t="s">
        <v>275</v>
      </c>
      <c r="L58" s="7">
        <v>388781</v>
      </c>
      <c r="M58" s="7"/>
      <c r="N58" s="7">
        <v>388781</v>
      </c>
    </row>
    <row r="59" spans="1:14" ht="12" customHeight="1">
      <c r="B59" s="188" t="s">
        <v>421</v>
      </c>
      <c r="L59" s="7">
        <v>55936</v>
      </c>
      <c r="M59" s="7"/>
      <c r="N59" s="7">
        <v>54009</v>
      </c>
    </row>
    <row r="60" spans="1:14" ht="12" customHeight="1">
      <c r="B60" s="188" t="s">
        <v>150</v>
      </c>
      <c r="L60" s="7">
        <v>573</v>
      </c>
      <c r="M60" s="7"/>
      <c r="N60" s="7">
        <v>347</v>
      </c>
    </row>
    <row r="61" spans="1:14" ht="12" customHeight="1">
      <c r="B61" s="188" t="s">
        <v>422</v>
      </c>
      <c r="L61" s="7">
        <v>70</v>
      </c>
      <c r="M61" s="7"/>
      <c r="N61" s="7">
        <v>25</v>
      </c>
    </row>
    <row r="62" spans="1:14">
      <c r="B62" s="188" t="s">
        <v>423</v>
      </c>
      <c r="L62" s="7">
        <v>61</v>
      </c>
      <c r="N62" s="596">
        <v>511</v>
      </c>
    </row>
    <row r="63" spans="1:14" ht="12" customHeight="1">
      <c r="B63" s="188" t="s">
        <v>199</v>
      </c>
      <c r="L63" s="7">
        <v>11</v>
      </c>
      <c r="M63" s="7"/>
      <c r="N63" s="7">
        <v>77</v>
      </c>
    </row>
    <row r="64" spans="1:14" ht="12" customHeight="1" thickBot="1">
      <c r="L64" s="611">
        <v>445432</v>
      </c>
      <c r="M64" s="611"/>
      <c r="N64" s="611">
        <v>443750</v>
      </c>
    </row>
    <row r="65" spans="1:2" ht="12" customHeight="1" thickTop="1"/>
    <row r="66" spans="1:2" ht="12" customHeight="1">
      <c r="A66" s="592">
        <v>6</v>
      </c>
      <c r="B66" s="272" t="s">
        <v>82</v>
      </c>
    </row>
    <row r="67" spans="1:2" ht="12" customHeight="1">
      <c r="B67" s="272"/>
    </row>
    <row r="68" spans="1:2" ht="12" customHeight="1">
      <c r="B68" s="513" t="s">
        <v>424</v>
      </c>
    </row>
    <row r="69" spans="1:2" ht="12" customHeight="1"/>
    <row r="70" spans="1:2" ht="12" customHeight="1"/>
    <row r="71" spans="1:2" ht="12" customHeight="1"/>
    <row r="72" spans="1:2" ht="12" customHeight="1"/>
    <row r="73" spans="1:2" ht="12" customHeight="1"/>
    <row r="74" spans="1:2" ht="12" customHeight="1"/>
    <row r="75" spans="1:2" ht="12" customHeight="1"/>
  </sheetData>
  <mergeCells count="13">
    <mergeCell ref="L57:N57"/>
    <mergeCell ref="K7:N7"/>
    <mergeCell ref="L46:L47"/>
    <mergeCell ref="N46:N47"/>
    <mergeCell ref="L49:N49"/>
    <mergeCell ref="L34:N34"/>
    <mergeCell ref="L36:N36"/>
    <mergeCell ref="L37:N37"/>
    <mergeCell ref="B6:C6"/>
    <mergeCell ref="D7:H7"/>
    <mergeCell ref="B30:N32"/>
    <mergeCell ref="L54:L55"/>
    <mergeCell ref="N54:N55"/>
  </mergeCells>
  <printOptions horizontalCentered="1"/>
  <pageMargins left="0.75" right="0.5" top="0.5" bottom="0.25" header="0.3" footer="0.3"/>
  <pageSetup paperSize="9" scale="93" orientation="portrait" r:id="rId1"/>
  <headerFooter>
    <oddFooter>&amp;C8 of 10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4"/>
  </sheetPr>
  <dimension ref="A1:HZ58"/>
  <sheetViews>
    <sheetView view="pageBreakPreview" zoomScaleSheetLayoutView="100" workbookViewId="0">
      <selection activeCell="O31" sqref="O1:U1048576"/>
    </sheetView>
  </sheetViews>
  <sheetFormatPr defaultColWidth="8" defaultRowHeight="12"/>
  <cols>
    <col min="1" max="1" width="4.375" style="81" customWidth="1"/>
    <col min="2" max="2" width="7.625" style="81" customWidth="1"/>
    <col min="3" max="3" width="3.875" style="81" customWidth="1"/>
    <col min="4" max="4" width="6" style="595" customWidth="1"/>
    <col min="5" max="5" width="4.25" style="595" customWidth="1"/>
    <col min="6" max="6" width="4.125" style="81" customWidth="1"/>
    <col min="7" max="7" width="6.625" style="595" customWidth="1"/>
    <col min="8" max="8" width="10.375" style="81" customWidth="1"/>
    <col min="9" max="9" width="0.375" style="595" customWidth="1"/>
    <col min="10" max="10" width="9.875" style="595" customWidth="1"/>
    <col min="11" max="11" width="0.375" style="81" customWidth="1"/>
    <col min="12" max="12" width="10.875" style="81" customWidth="1"/>
    <col min="13" max="13" width="0.5" style="595" customWidth="1"/>
    <col min="14" max="14" width="10.5" style="81" customWidth="1"/>
    <col min="15" max="236" width="8" style="81"/>
    <col min="237" max="237" width="3.5" style="81" bestFit="1" customWidth="1"/>
    <col min="238" max="238" width="20.375" style="81" customWidth="1"/>
    <col min="239" max="239" width="7.25" style="81" bestFit="1" customWidth="1"/>
    <col min="240" max="240" width="6.5" style="81" bestFit="1" customWidth="1"/>
    <col min="241" max="241" width="7.75" style="81" customWidth="1"/>
    <col min="242" max="242" width="8.125" style="81" bestFit="1" customWidth="1"/>
    <col min="243" max="243" width="8" style="81" customWidth="1"/>
    <col min="244" max="244" width="8.375" style="81" bestFit="1" customWidth="1"/>
    <col min="245" max="245" width="9.625" style="81" bestFit="1" customWidth="1"/>
    <col min="246" max="246" width="7.5" style="81" customWidth="1"/>
    <col min="247" max="247" width="6.25" style="81" customWidth="1"/>
    <col min="248" max="248" width="0.5" style="81" customWidth="1"/>
    <col min="249" max="250" width="5.125" style="81" customWidth="1"/>
    <col min="251" max="251" width="8.25" style="81" bestFit="1" customWidth="1"/>
    <col min="252" max="252" width="9.625" style="81" bestFit="1" customWidth="1"/>
    <col min="253" max="253" width="8.75" style="81" bestFit="1" customWidth="1"/>
    <col min="254" max="254" width="8" style="81"/>
    <col min="255" max="255" width="8.75" style="81" bestFit="1" customWidth="1"/>
    <col min="256" max="492" width="8" style="81"/>
    <col min="493" max="493" width="3.5" style="81" bestFit="1" customWidth="1"/>
    <col min="494" max="494" width="20.375" style="81" customWidth="1"/>
    <col min="495" max="495" width="7.25" style="81" bestFit="1" customWidth="1"/>
    <col min="496" max="496" width="6.5" style="81" bestFit="1" customWidth="1"/>
    <col min="497" max="497" width="7.75" style="81" customWidth="1"/>
    <col min="498" max="498" width="8.125" style="81" bestFit="1" customWidth="1"/>
    <col min="499" max="499" width="8" style="81" customWidth="1"/>
    <col min="500" max="500" width="8.375" style="81" bestFit="1" customWidth="1"/>
    <col min="501" max="501" width="9.625" style="81" bestFit="1" customWidth="1"/>
    <col min="502" max="502" width="7.5" style="81" customWidth="1"/>
    <col min="503" max="503" width="6.25" style="81" customWidth="1"/>
    <col min="504" max="504" width="0.5" style="81" customWidth="1"/>
    <col min="505" max="506" width="5.125" style="81" customWidth="1"/>
    <col min="507" max="507" width="8.25" style="81" bestFit="1" customWidth="1"/>
    <col min="508" max="508" width="9.625" style="81" bestFit="1" customWidth="1"/>
    <col min="509" max="509" width="8.75" style="81" bestFit="1" customWidth="1"/>
    <col min="510" max="510" width="8" style="81"/>
    <col min="511" max="511" width="8.75" style="81" bestFit="1" customWidth="1"/>
    <col min="512" max="748" width="8" style="81"/>
    <col min="749" max="749" width="3.5" style="81" bestFit="1" customWidth="1"/>
    <col min="750" max="750" width="20.375" style="81" customWidth="1"/>
    <col min="751" max="751" width="7.25" style="81" bestFit="1" customWidth="1"/>
    <col min="752" max="752" width="6.5" style="81" bestFit="1" customWidth="1"/>
    <col min="753" max="753" width="7.75" style="81" customWidth="1"/>
    <col min="754" max="754" width="8.125" style="81" bestFit="1" customWidth="1"/>
    <col min="755" max="755" width="8" style="81" customWidth="1"/>
    <col min="756" max="756" width="8.375" style="81" bestFit="1" customWidth="1"/>
    <col min="757" max="757" width="9.625" style="81" bestFit="1" customWidth="1"/>
    <col min="758" max="758" width="7.5" style="81" customWidth="1"/>
    <col min="759" max="759" width="6.25" style="81" customWidth="1"/>
    <col min="760" max="760" width="0.5" style="81" customWidth="1"/>
    <col min="761" max="762" width="5.125" style="81" customWidth="1"/>
    <col min="763" max="763" width="8.25" style="81" bestFit="1" customWidth="1"/>
    <col min="764" max="764" width="9.625" style="81" bestFit="1" customWidth="1"/>
    <col min="765" max="765" width="8.75" style="81" bestFit="1" customWidth="1"/>
    <col min="766" max="766" width="8" style="81"/>
    <col min="767" max="767" width="8.75" style="81" bestFit="1" customWidth="1"/>
    <col min="768" max="1004" width="8" style="81"/>
    <col min="1005" max="1005" width="3.5" style="81" bestFit="1" customWidth="1"/>
    <col min="1006" max="1006" width="20.375" style="81" customWidth="1"/>
    <col min="1007" max="1007" width="7.25" style="81" bestFit="1" customWidth="1"/>
    <col min="1008" max="1008" width="6.5" style="81" bestFit="1" customWidth="1"/>
    <col min="1009" max="1009" width="7.75" style="81" customWidth="1"/>
    <col min="1010" max="1010" width="8.125" style="81" bestFit="1" customWidth="1"/>
    <col min="1011" max="1011" width="8" style="81" customWidth="1"/>
    <col min="1012" max="1012" width="8.375" style="81" bestFit="1" customWidth="1"/>
    <col min="1013" max="1013" width="9.625" style="81" bestFit="1" customWidth="1"/>
    <col min="1014" max="1014" width="7.5" style="81" customWidth="1"/>
    <col min="1015" max="1015" width="6.25" style="81" customWidth="1"/>
    <col min="1016" max="1016" width="0.5" style="81" customWidth="1"/>
    <col min="1017" max="1018" width="5.125" style="81" customWidth="1"/>
    <col min="1019" max="1019" width="8.25" style="81" bestFit="1" customWidth="1"/>
    <col min="1020" max="1020" width="9.625" style="81" bestFit="1" customWidth="1"/>
    <col min="1021" max="1021" width="8.75" style="81" bestFit="1" customWidth="1"/>
    <col min="1022" max="1022" width="8" style="81"/>
    <col min="1023" max="1023" width="8.75" style="81" bestFit="1" customWidth="1"/>
    <col min="1024" max="1260" width="8" style="81"/>
    <col min="1261" max="1261" width="3.5" style="81" bestFit="1" customWidth="1"/>
    <col min="1262" max="1262" width="20.375" style="81" customWidth="1"/>
    <col min="1263" max="1263" width="7.25" style="81" bestFit="1" customWidth="1"/>
    <col min="1264" max="1264" width="6.5" style="81" bestFit="1" customWidth="1"/>
    <col min="1265" max="1265" width="7.75" style="81" customWidth="1"/>
    <col min="1266" max="1266" width="8.125" style="81" bestFit="1" customWidth="1"/>
    <col min="1267" max="1267" width="8" style="81" customWidth="1"/>
    <col min="1268" max="1268" width="8.375" style="81" bestFit="1" customWidth="1"/>
    <col min="1269" max="1269" width="9.625" style="81" bestFit="1" customWidth="1"/>
    <col min="1270" max="1270" width="7.5" style="81" customWidth="1"/>
    <col min="1271" max="1271" width="6.25" style="81" customWidth="1"/>
    <col min="1272" max="1272" width="0.5" style="81" customWidth="1"/>
    <col min="1273" max="1274" width="5.125" style="81" customWidth="1"/>
    <col min="1275" max="1275" width="8.25" style="81" bestFit="1" customWidth="1"/>
    <col min="1276" max="1276" width="9.625" style="81" bestFit="1" customWidth="1"/>
    <col min="1277" max="1277" width="8.75" style="81" bestFit="1" customWidth="1"/>
    <col min="1278" max="1278" width="8" style="81"/>
    <col min="1279" max="1279" width="8.75" style="81" bestFit="1" customWidth="1"/>
    <col min="1280" max="1516" width="8" style="81"/>
    <col min="1517" max="1517" width="3.5" style="81" bestFit="1" customWidth="1"/>
    <col min="1518" max="1518" width="20.375" style="81" customWidth="1"/>
    <col min="1519" max="1519" width="7.25" style="81" bestFit="1" customWidth="1"/>
    <col min="1520" max="1520" width="6.5" style="81" bestFit="1" customWidth="1"/>
    <col min="1521" max="1521" width="7.75" style="81" customWidth="1"/>
    <col min="1522" max="1522" width="8.125" style="81" bestFit="1" customWidth="1"/>
    <col min="1523" max="1523" width="8" style="81" customWidth="1"/>
    <col min="1524" max="1524" width="8.375" style="81" bestFit="1" customWidth="1"/>
    <col min="1525" max="1525" width="9.625" style="81" bestFit="1" customWidth="1"/>
    <col min="1526" max="1526" width="7.5" style="81" customWidth="1"/>
    <col min="1527" max="1527" width="6.25" style="81" customWidth="1"/>
    <col min="1528" max="1528" width="0.5" style="81" customWidth="1"/>
    <col min="1529" max="1530" width="5.125" style="81" customWidth="1"/>
    <col min="1531" max="1531" width="8.25" style="81" bestFit="1" customWidth="1"/>
    <col min="1532" max="1532" width="9.625" style="81" bestFit="1" customWidth="1"/>
    <col min="1533" max="1533" width="8.75" style="81" bestFit="1" customWidth="1"/>
    <col min="1534" max="1534" width="8" style="81"/>
    <col min="1535" max="1535" width="8.75" style="81" bestFit="1" customWidth="1"/>
    <col min="1536" max="1772" width="8" style="81"/>
    <col min="1773" max="1773" width="3.5" style="81" bestFit="1" customWidth="1"/>
    <col min="1774" max="1774" width="20.375" style="81" customWidth="1"/>
    <col min="1775" max="1775" width="7.25" style="81" bestFit="1" customWidth="1"/>
    <col min="1776" max="1776" width="6.5" style="81" bestFit="1" customWidth="1"/>
    <col min="1777" max="1777" width="7.75" style="81" customWidth="1"/>
    <col min="1778" max="1778" width="8.125" style="81" bestFit="1" customWidth="1"/>
    <col min="1779" max="1779" width="8" style="81" customWidth="1"/>
    <col min="1780" max="1780" width="8.375" style="81" bestFit="1" customWidth="1"/>
    <col min="1781" max="1781" width="9.625" style="81" bestFit="1" customWidth="1"/>
    <col min="1782" max="1782" width="7.5" style="81" customWidth="1"/>
    <col min="1783" max="1783" width="6.25" style="81" customWidth="1"/>
    <col min="1784" max="1784" width="0.5" style="81" customWidth="1"/>
    <col min="1785" max="1786" width="5.125" style="81" customWidth="1"/>
    <col min="1787" max="1787" width="8.25" style="81" bestFit="1" customWidth="1"/>
    <col min="1788" max="1788" width="9.625" style="81" bestFit="1" customWidth="1"/>
    <col min="1789" max="1789" width="8.75" style="81" bestFit="1" customWidth="1"/>
    <col min="1790" max="1790" width="8" style="81"/>
    <col min="1791" max="1791" width="8.75" style="81" bestFit="1" customWidth="1"/>
    <col min="1792" max="2028" width="8" style="81"/>
    <col min="2029" max="2029" width="3.5" style="81" bestFit="1" customWidth="1"/>
    <col min="2030" max="2030" width="20.375" style="81" customWidth="1"/>
    <col min="2031" max="2031" width="7.25" style="81" bestFit="1" customWidth="1"/>
    <col min="2032" max="2032" width="6.5" style="81" bestFit="1" customWidth="1"/>
    <col min="2033" max="2033" width="7.75" style="81" customWidth="1"/>
    <col min="2034" max="2034" width="8.125" style="81" bestFit="1" customWidth="1"/>
    <col min="2035" max="2035" width="8" style="81" customWidth="1"/>
    <col min="2036" max="2036" width="8.375" style="81" bestFit="1" customWidth="1"/>
    <col min="2037" max="2037" width="9.625" style="81" bestFit="1" customWidth="1"/>
    <col min="2038" max="2038" width="7.5" style="81" customWidth="1"/>
    <col min="2039" max="2039" width="6.25" style="81" customWidth="1"/>
    <col min="2040" max="2040" width="0.5" style="81" customWidth="1"/>
    <col min="2041" max="2042" width="5.125" style="81" customWidth="1"/>
    <col min="2043" max="2043" width="8.25" style="81" bestFit="1" customWidth="1"/>
    <col min="2044" max="2044" width="9.625" style="81" bestFit="1" customWidth="1"/>
    <col min="2045" max="2045" width="8.75" style="81" bestFit="1" customWidth="1"/>
    <col min="2046" max="2046" width="8" style="81"/>
    <col min="2047" max="2047" width="8.75" style="81" bestFit="1" customWidth="1"/>
    <col min="2048" max="2284" width="8" style="81"/>
    <col min="2285" max="2285" width="3.5" style="81" bestFit="1" customWidth="1"/>
    <col min="2286" max="2286" width="20.375" style="81" customWidth="1"/>
    <col min="2287" max="2287" width="7.25" style="81" bestFit="1" customWidth="1"/>
    <col min="2288" max="2288" width="6.5" style="81" bestFit="1" customWidth="1"/>
    <col min="2289" max="2289" width="7.75" style="81" customWidth="1"/>
    <col min="2290" max="2290" width="8.125" style="81" bestFit="1" customWidth="1"/>
    <col min="2291" max="2291" width="8" style="81" customWidth="1"/>
    <col min="2292" max="2292" width="8.375" style="81" bestFit="1" customWidth="1"/>
    <col min="2293" max="2293" width="9.625" style="81" bestFit="1" customWidth="1"/>
    <col min="2294" max="2294" width="7.5" style="81" customWidth="1"/>
    <col min="2295" max="2295" width="6.25" style="81" customWidth="1"/>
    <col min="2296" max="2296" width="0.5" style="81" customWidth="1"/>
    <col min="2297" max="2298" width="5.125" style="81" customWidth="1"/>
    <col min="2299" max="2299" width="8.25" style="81" bestFit="1" customWidth="1"/>
    <col min="2300" max="2300" width="9.625" style="81" bestFit="1" customWidth="1"/>
    <col min="2301" max="2301" width="8.75" style="81" bestFit="1" customWidth="1"/>
    <col min="2302" max="2302" width="8" style="81"/>
    <col min="2303" max="2303" width="8.75" style="81" bestFit="1" customWidth="1"/>
    <col min="2304" max="2540" width="8" style="81"/>
    <col min="2541" max="2541" width="3.5" style="81" bestFit="1" customWidth="1"/>
    <col min="2542" max="2542" width="20.375" style="81" customWidth="1"/>
    <col min="2543" max="2543" width="7.25" style="81" bestFit="1" customWidth="1"/>
    <col min="2544" max="2544" width="6.5" style="81" bestFit="1" customWidth="1"/>
    <col min="2545" max="2545" width="7.75" style="81" customWidth="1"/>
    <col min="2546" max="2546" width="8.125" style="81" bestFit="1" customWidth="1"/>
    <col min="2547" max="2547" width="8" style="81" customWidth="1"/>
    <col min="2548" max="2548" width="8.375" style="81" bestFit="1" customWidth="1"/>
    <col min="2549" max="2549" width="9.625" style="81" bestFit="1" customWidth="1"/>
    <col min="2550" max="2550" width="7.5" style="81" customWidth="1"/>
    <col min="2551" max="2551" width="6.25" style="81" customWidth="1"/>
    <col min="2552" max="2552" width="0.5" style="81" customWidth="1"/>
    <col min="2553" max="2554" width="5.125" style="81" customWidth="1"/>
    <col min="2555" max="2555" width="8.25" style="81" bestFit="1" customWidth="1"/>
    <col min="2556" max="2556" width="9.625" style="81" bestFit="1" customWidth="1"/>
    <col min="2557" max="2557" width="8.75" style="81" bestFit="1" customWidth="1"/>
    <col min="2558" max="2558" width="8" style="81"/>
    <col min="2559" max="2559" width="8.75" style="81" bestFit="1" customWidth="1"/>
    <col min="2560" max="2796" width="8" style="81"/>
    <col min="2797" max="2797" width="3.5" style="81" bestFit="1" customWidth="1"/>
    <col min="2798" max="2798" width="20.375" style="81" customWidth="1"/>
    <col min="2799" max="2799" width="7.25" style="81" bestFit="1" customWidth="1"/>
    <col min="2800" max="2800" width="6.5" style="81" bestFit="1" customWidth="1"/>
    <col min="2801" max="2801" width="7.75" style="81" customWidth="1"/>
    <col min="2802" max="2802" width="8.125" style="81" bestFit="1" customWidth="1"/>
    <col min="2803" max="2803" width="8" style="81" customWidth="1"/>
    <col min="2804" max="2804" width="8.375" style="81" bestFit="1" customWidth="1"/>
    <col min="2805" max="2805" width="9.625" style="81" bestFit="1" customWidth="1"/>
    <col min="2806" max="2806" width="7.5" style="81" customWidth="1"/>
    <col min="2807" max="2807" width="6.25" style="81" customWidth="1"/>
    <col min="2808" max="2808" width="0.5" style="81" customWidth="1"/>
    <col min="2809" max="2810" width="5.125" style="81" customWidth="1"/>
    <col min="2811" max="2811" width="8.25" style="81" bestFit="1" customWidth="1"/>
    <col min="2812" max="2812" width="9.625" style="81" bestFit="1" customWidth="1"/>
    <col min="2813" max="2813" width="8.75" style="81" bestFit="1" customWidth="1"/>
    <col min="2814" max="2814" width="8" style="81"/>
    <col min="2815" max="2815" width="8.75" style="81" bestFit="1" customWidth="1"/>
    <col min="2816" max="3052" width="8" style="81"/>
    <col min="3053" max="3053" width="3.5" style="81" bestFit="1" customWidth="1"/>
    <col min="3054" max="3054" width="20.375" style="81" customWidth="1"/>
    <col min="3055" max="3055" width="7.25" style="81" bestFit="1" customWidth="1"/>
    <col min="3056" max="3056" width="6.5" style="81" bestFit="1" customWidth="1"/>
    <col min="3057" max="3057" width="7.75" style="81" customWidth="1"/>
    <col min="3058" max="3058" width="8.125" style="81" bestFit="1" customWidth="1"/>
    <col min="3059" max="3059" width="8" style="81" customWidth="1"/>
    <col min="3060" max="3060" width="8.375" style="81" bestFit="1" customWidth="1"/>
    <col min="3061" max="3061" width="9.625" style="81" bestFit="1" customWidth="1"/>
    <col min="3062" max="3062" width="7.5" style="81" customWidth="1"/>
    <col min="3063" max="3063" width="6.25" style="81" customWidth="1"/>
    <col min="3064" max="3064" width="0.5" style="81" customWidth="1"/>
    <col min="3065" max="3066" width="5.125" style="81" customWidth="1"/>
    <col min="3067" max="3067" width="8.25" style="81" bestFit="1" customWidth="1"/>
    <col min="3068" max="3068" width="9.625" style="81" bestFit="1" customWidth="1"/>
    <col min="3069" max="3069" width="8.75" style="81" bestFit="1" customWidth="1"/>
    <col min="3070" max="3070" width="8" style="81"/>
    <col min="3071" max="3071" width="8.75" style="81" bestFit="1" customWidth="1"/>
    <col min="3072" max="3308" width="8" style="81"/>
    <col min="3309" max="3309" width="3.5" style="81" bestFit="1" customWidth="1"/>
    <col min="3310" max="3310" width="20.375" style="81" customWidth="1"/>
    <col min="3311" max="3311" width="7.25" style="81" bestFit="1" customWidth="1"/>
    <col min="3312" max="3312" width="6.5" style="81" bestFit="1" customWidth="1"/>
    <col min="3313" max="3313" width="7.75" style="81" customWidth="1"/>
    <col min="3314" max="3314" width="8.125" style="81" bestFit="1" customWidth="1"/>
    <col min="3315" max="3315" width="8" style="81" customWidth="1"/>
    <col min="3316" max="3316" width="8.375" style="81" bestFit="1" customWidth="1"/>
    <col min="3317" max="3317" width="9.625" style="81" bestFit="1" customWidth="1"/>
    <col min="3318" max="3318" width="7.5" style="81" customWidth="1"/>
    <col min="3319" max="3319" width="6.25" style="81" customWidth="1"/>
    <col min="3320" max="3320" width="0.5" style="81" customWidth="1"/>
    <col min="3321" max="3322" width="5.125" style="81" customWidth="1"/>
    <col min="3323" max="3323" width="8.25" style="81" bestFit="1" customWidth="1"/>
    <col min="3324" max="3324" width="9.625" style="81" bestFit="1" customWidth="1"/>
    <col min="3325" max="3325" width="8.75" style="81" bestFit="1" customWidth="1"/>
    <col min="3326" max="3326" width="8" style="81"/>
    <col min="3327" max="3327" width="8.75" style="81" bestFit="1" customWidth="1"/>
    <col min="3328" max="3564" width="8" style="81"/>
    <col min="3565" max="3565" width="3.5" style="81" bestFit="1" customWidth="1"/>
    <col min="3566" max="3566" width="20.375" style="81" customWidth="1"/>
    <col min="3567" max="3567" width="7.25" style="81" bestFit="1" customWidth="1"/>
    <col min="3568" max="3568" width="6.5" style="81" bestFit="1" customWidth="1"/>
    <col min="3569" max="3569" width="7.75" style="81" customWidth="1"/>
    <col min="3570" max="3570" width="8.125" style="81" bestFit="1" customWidth="1"/>
    <col min="3571" max="3571" width="8" style="81" customWidth="1"/>
    <col min="3572" max="3572" width="8.375" style="81" bestFit="1" customWidth="1"/>
    <col min="3573" max="3573" width="9.625" style="81" bestFit="1" customWidth="1"/>
    <col min="3574" max="3574" width="7.5" style="81" customWidth="1"/>
    <col min="3575" max="3575" width="6.25" style="81" customWidth="1"/>
    <col min="3576" max="3576" width="0.5" style="81" customWidth="1"/>
    <col min="3577" max="3578" width="5.125" style="81" customWidth="1"/>
    <col min="3579" max="3579" width="8.25" style="81" bestFit="1" customWidth="1"/>
    <col min="3580" max="3580" width="9.625" style="81" bestFit="1" customWidth="1"/>
    <col min="3581" max="3581" width="8.75" style="81" bestFit="1" customWidth="1"/>
    <col min="3582" max="3582" width="8" style="81"/>
    <col min="3583" max="3583" width="8.75" style="81" bestFit="1" customWidth="1"/>
    <col min="3584" max="3820" width="8" style="81"/>
    <col min="3821" max="3821" width="3.5" style="81" bestFit="1" customWidth="1"/>
    <col min="3822" max="3822" width="20.375" style="81" customWidth="1"/>
    <col min="3823" max="3823" width="7.25" style="81" bestFit="1" customWidth="1"/>
    <col min="3824" max="3824" width="6.5" style="81" bestFit="1" customWidth="1"/>
    <col min="3825" max="3825" width="7.75" style="81" customWidth="1"/>
    <col min="3826" max="3826" width="8.125" style="81" bestFit="1" customWidth="1"/>
    <col min="3827" max="3827" width="8" style="81" customWidth="1"/>
    <col min="3828" max="3828" width="8.375" style="81" bestFit="1" customWidth="1"/>
    <col min="3829" max="3829" width="9.625" style="81" bestFit="1" customWidth="1"/>
    <col min="3830" max="3830" width="7.5" style="81" customWidth="1"/>
    <col min="3831" max="3831" width="6.25" style="81" customWidth="1"/>
    <col min="3832" max="3832" width="0.5" style="81" customWidth="1"/>
    <col min="3833" max="3834" width="5.125" style="81" customWidth="1"/>
    <col min="3835" max="3835" width="8.25" style="81" bestFit="1" customWidth="1"/>
    <col min="3836" max="3836" width="9.625" style="81" bestFit="1" customWidth="1"/>
    <col min="3837" max="3837" width="8.75" style="81" bestFit="1" customWidth="1"/>
    <col min="3838" max="3838" width="8" style="81"/>
    <col min="3839" max="3839" width="8.75" style="81" bestFit="1" customWidth="1"/>
    <col min="3840" max="4076" width="8" style="81"/>
    <col min="4077" max="4077" width="3.5" style="81" bestFit="1" customWidth="1"/>
    <col min="4078" max="4078" width="20.375" style="81" customWidth="1"/>
    <col min="4079" max="4079" width="7.25" style="81" bestFit="1" customWidth="1"/>
    <col min="4080" max="4080" width="6.5" style="81" bestFit="1" customWidth="1"/>
    <col min="4081" max="4081" width="7.75" style="81" customWidth="1"/>
    <col min="4082" max="4082" width="8.125" style="81" bestFit="1" customWidth="1"/>
    <col min="4083" max="4083" width="8" style="81" customWidth="1"/>
    <col min="4084" max="4084" width="8.375" style="81" bestFit="1" customWidth="1"/>
    <col min="4085" max="4085" width="9.625" style="81" bestFit="1" customWidth="1"/>
    <col min="4086" max="4086" width="7.5" style="81" customWidth="1"/>
    <col min="4087" max="4087" width="6.25" style="81" customWidth="1"/>
    <col min="4088" max="4088" width="0.5" style="81" customWidth="1"/>
    <col min="4089" max="4090" width="5.125" style="81" customWidth="1"/>
    <col min="4091" max="4091" width="8.25" style="81" bestFit="1" customWidth="1"/>
    <col min="4092" max="4092" width="9.625" style="81" bestFit="1" customWidth="1"/>
    <col min="4093" max="4093" width="8.75" style="81" bestFit="1" customWidth="1"/>
    <col min="4094" max="4094" width="8" style="81"/>
    <col min="4095" max="4095" width="8.75" style="81" bestFit="1" customWidth="1"/>
    <col min="4096" max="4332" width="8" style="81"/>
    <col min="4333" max="4333" width="3.5" style="81" bestFit="1" customWidth="1"/>
    <col min="4334" max="4334" width="20.375" style="81" customWidth="1"/>
    <col min="4335" max="4335" width="7.25" style="81" bestFit="1" customWidth="1"/>
    <col min="4336" max="4336" width="6.5" style="81" bestFit="1" customWidth="1"/>
    <col min="4337" max="4337" width="7.75" style="81" customWidth="1"/>
    <col min="4338" max="4338" width="8.125" style="81" bestFit="1" customWidth="1"/>
    <col min="4339" max="4339" width="8" style="81" customWidth="1"/>
    <col min="4340" max="4340" width="8.375" style="81" bestFit="1" customWidth="1"/>
    <col min="4341" max="4341" width="9.625" style="81" bestFit="1" customWidth="1"/>
    <col min="4342" max="4342" width="7.5" style="81" customWidth="1"/>
    <col min="4343" max="4343" width="6.25" style="81" customWidth="1"/>
    <col min="4344" max="4344" width="0.5" style="81" customWidth="1"/>
    <col min="4345" max="4346" width="5.125" style="81" customWidth="1"/>
    <col min="4347" max="4347" width="8.25" style="81" bestFit="1" customWidth="1"/>
    <col min="4348" max="4348" width="9.625" style="81" bestFit="1" customWidth="1"/>
    <col min="4349" max="4349" width="8.75" style="81" bestFit="1" customWidth="1"/>
    <col min="4350" max="4350" width="8" style="81"/>
    <col min="4351" max="4351" width="8.75" style="81" bestFit="1" customWidth="1"/>
    <col min="4352" max="4588" width="8" style="81"/>
    <col min="4589" max="4589" width="3.5" style="81" bestFit="1" customWidth="1"/>
    <col min="4590" max="4590" width="20.375" style="81" customWidth="1"/>
    <col min="4591" max="4591" width="7.25" style="81" bestFit="1" customWidth="1"/>
    <col min="4592" max="4592" width="6.5" style="81" bestFit="1" customWidth="1"/>
    <col min="4593" max="4593" width="7.75" style="81" customWidth="1"/>
    <col min="4594" max="4594" width="8.125" style="81" bestFit="1" customWidth="1"/>
    <col min="4595" max="4595" width="8" style="81" customWidth="1"/>
    <col min="4596" max="4596" width="8.375" style="81" bestFit="1" customWidth="1"/>
    <col min="4597" max="4597" width="9.625" style="81" bestFit="1" customWidth="1"/>
    <col min="4598" max="4598" width="7.5" style="81" customWidth="1"/>
    <col min="4599" max="4599" width="6.25" style="81" customWidth="1"/>
    <col min="4600" max="4600" width="0.5" style="81" customWidth="1"/>
    <col min="4601" max="4602" width="5.125" style="81" customWidth="1"/>
    <col min="4603" max="4603" width="8.25" style="81" bestFit="1" customWidth="1"/>
    <col min="4604" max="4604" width="9.625" style="81" bestFit="1" customWidth="1"/>
    <col min="4605" max="4605" width="8.75" style="81" bestFit="1" customWidth="1"/>
    <col min="4606" max="4606" width="8" style="81"/>
    <col min="4607" max="4607" width="8.75" style="81" bestFit="1" customWidth="1"/>
    <col min="4608" max="4844" width="8" style="81"/>
    <col min="4845" max="4845" width="3.5" style="81" bestFit="1" customWidth="1"/>
    <col min="4846" max="4846" width="20.375" style="81" customWidth="1"/>
    <col min="4847" max="4847" width="7.25" style="81" bestFit="1" customWidth="1"/>
    <col min="4848" max="4848" width="6.5" style="81" bestFit="1" customWidth="1"/>
    <col min="4849" max="4849" width="7.75" style="81" customWidth="1"/>
    <col min="4850" max="4850" width="8.125" style="81" bestFit="1" customWidth="1"/>
    <col min="4851" max="4851" width="8" style="81" customWidth="1"/>
    <col min="4852" max="4852" width="8.375" style="81" bestFit="1" customWidth="1"/>
    <col min="4853" max="4853" width="9.625" style="81" bestFit="1" customWidth="1"/>
    <col min="4854" max="4854" width="7.5" style="81" customWidth="1"/>
    <col min="4855" max="4855" width="6.25" style="81" customWidth="1"/>
    <col min="4856" max="4856" width="0.5" style="81" customWidth="1"/>
    <col min="4857" max="4858" width="5.125" style="81" customWidth="1"/>
    <col min="4859" max="4859" width="8.25" style="81" bestFit="1" customWidth="1"/>
    <col min="4860" max="4860" width="9.625" style="81" bestFit="1" customWidth="1"/>
    <col min="4861" max="4861" width="8.75" style="81" bestFit="1" customWidth="1"/>
    <col min="4862" max="4862" width="8" style="81"/>
    <col min="4863" max="4863" width="8.75" style="81" bestFit="1" customWidth="1"/>
    <col min="4864" max="5100" width="8" style="81"/>
    <col min="5101" max="5101" width="3.5" style="81" bestFit="1" customWidth="1"/>
    <col min="5102" max="5102" width="20.375" style="81" customWidth="1"/>
    <col min="5103" max="5103" width="7.25" style="81" bestFit="1" customWidth="1"/>
    <col min="5104" max="5104" width="6.5" style="81" bestFit="1" customWidth="1"/>
    <col min="5105" max="5105" width="7.75" style="81" customWidth="1"/>
    <col min="5106" max="5106" width="8.125" style="81" bestFit="1" customWidth="1"/>
    <col min="5107" max="5107" width="8" style="81" customWidth="1"/>
    <col min="5108" max="5108" width="8.375" style="81" bestFit="1" customWidth="1"/>
    <col min="5109" max="5109" width="9.625" style="81" bestFit="1" customWidth="1"/>
    <col min="5110" max="5110" width="7.5" style="81" customWidth="1"/>
    <col min="5111" max="5111" width="6.25" style="81" customWidth="1"/>
    <col min="5112" max="5112" width="0.5" style="81" customWidth="1"/>
    <col min="5113" max="5114" width="5.125" style="81" customWidth="1"/>
    <col min="5115" max="5115" width="8.25" style="81" bestFit="1" customWidth="1"/>
    <col min="5116" max="5116" width="9.625" style="81" bestFit="1" customWidth="1"/>
    <col min="5117" max="5117" width="8.75" style="81" bestFit="1" customWidth="1"/>
    <col min="5118" max="5118" width="8" style="81"/>
    <col min="5119" max="5119" width="8.75" style="81" bestFit="1" customWidth="1"/>
    <col min="5120" max="5356" width="8" style="81"/>
    <col min="5357" max="5357" width="3.5" style="81" bestFit="1" customWidth="1"/>
    <col min="5358" max="5358" width="20.375" style="81" customWidth="1"/>
    <col min="5359" max="5359" width="7.25" style="81" bestFit="1" customWidth="1"/>
    <col min="5360" max="5360" width="6.5" style="81" bestFit="1" customWidth="1"/>
    <col min="5361" max="5361" width="7.75" style="81" customWidth="1"/>
    <col min="5362" max="5362" width="8.125" style="81" bestFit="1" customWidth="1"/>
    <col min="5363" max="5363" width="8" style="81" customWidth="1"/>
    <col min="5364" max="5364" width="8.375" style="81" bestFit="1" customWidth="1"/>
    <col min="5365" max="5365" width="9.625" style="81" bestFit="1" customWidth="1"/>
    <col min="5366" max="5366" width="7.5" style="81" customWidth="1"/>
    <col min="5367" max="5367" width="6.25" style="81" customWidth="1"/>
    <col min="5368" max="5368" width="0.5" style="81" customWidth="1"/>
    <col min="5369" max="5370" width="5.125" style="81" customWidth="1"/>
    <col min="5371" max="5371" width="8.25" style="81" bestFit="1" customWidth="1"/>
    <col min="5372" max="5372" width="9.625" style="81" bestFit="1" customWidth="1"/>
    <col min="5373" max="5373" width="8.75" style="81" bestFit="1" customWidth="1"/>
    <col min="5374" max="5374" width="8" style="81"/>
    <col min="5375" max="5375" width="8.75" style="81" bestFit="1" customWidth="1"/>
    <col min="5376" max="5612" width="8" style="81"/>
    <col min="5613" max="5613" width="3.5" style="81" bestFit="1" customWidth="1"/>
    <col min="5614" max="5614" width="20.375" style="81" customWidth="1"/>
    <col min="5615" max="5615" width="7.25" style="81" bestFit="1" customWidth="1"/>
    <col min="5616" max="5616" width="6.5" style="81" bestFit="1" customWidth="1"/>
    <col min="5617" max="5617" width="7.75" style="81" customWidth="1"/>
    <col min="5618" max="5618" width="8.125" style="81" bestFit="1" customWidth="1"/>
    <col min="5619" max="5619" width="8" style="81" customWidth="1"/>
    <col min="5620" max="5620" width="8.375" style="81" bestFit="1" customWidth="1"/>
    <col min="5621" max="5621" width="9.625" style="81" bestFit="1" customWidth="1"/>
    <col min="5622" max="5622" width="7.5" style="81" customWidth="1"/>
    <col min="5623" max="5623" width="6.25" style="81" customWidth="1"/>
    <col min="5624" max="5624" width="0.5" style="81" customWidth="1"/>
    <col min="5625" max="5626" width="5.125" style="81" customWidth="1"/>
    <col min="5627" max="5627" width="8.25" style="81" bestFit="1" customWidth="1"/>
    <col min="5628" max="5628" width="9.625" style="81" bestFit="1" customWidth="1"/>
    <col min="5629" max="5629" width="8.75" style="81" bestFit="1" customWidth="1"/>
    <col min="5630" max="5630" width="8" style="81"/>
    <col min="5631" max="5631" width="8.75" style="81" bestFit="1" customWidth="1"/>
    <col min="5632" max="5868" width="8" style="81"/>
    <col min="5869" max="5869" width="3.5" style="81" bestFit="1" customWidth="1"/>
    <col min="5870" max="5870" width="20.375" style="81" customWidth="1"/>
    <col min="5871" max="5871" width="7.25" style="81" bestFit="1" customWidth="1"/>
    <col min="5872" max="5872" width="6.5" style="81" bestFit="1" customWidth="1"/>
    <col min="5873" max="5873" width="7.75" style="81" customWidth="1"/>
    <col min="5874" max="5874" width="8.125" style="81" bestFit="1" customWidth="1"/>
    <col min="5875" max="5875" width="8" style="81" customWidth="1"/>
    <col min="5876" max="5876" width="8.375" style="81" bestFit="1" customWidth="1"/>
    <col min="5877" max="5877" width="9.625" style="81" bestFit="1" customWidth="1"/>
    <col min="5878" max="5878" width="7.5" style="81" customWidth="1"/>
    <col min="5879" max="5879" width="6.25" style="81" customWidth="1"/>
    <col min="5880" max="5880" width="0.5" style="81" customWidth="1"/>
    <col min="5881" max="5882" width="5.125" style="81" customWidth="1"/>
    <col min="5883" max="5883" width="8.25" style="81" bestFit="1" customWidth="1"/>
    <col min="5884" max="5884" width="9.625" style="81" bestFit="1" customWidth="1"/>
    <col min="5885" max="5885" width="8.75" style="81" bestFit="1" customWidth="1"/>
    <col min="5886" max="5886" width="8" style="81"/>
    <col min="5887" max="5887" width="8.75" style="81" bestFit="1" customWidth="1"/>
    <col min="5888" max="6124" width="8" style="81"/>
    <col min="6125" max="6125" width="3.5" style="81" bestFit="1" customWidth="1"/>
    <col min="6126" max="6126" width="20.375" style="81" customWidth="1"/>
    <col min="6127" max="6127" width="7.25" style="81" bestFit="1" customWidth="1"/>
    <col min="6128" max="6128" width="6.5" style="81" bestFit="1" customWidth="1"/>
    <col min="6129" max="6129" width="7.75" style="81" customWidth="1"/>
    <col min="6130" max="6130" width="8.125" style="81" bestFit="1" customWidth="1"/>
    <col min="6131" max="6131" width="8" style="81" customWidth="1"/>
    <col min="6132" max="6132" width="8.375" style="81" bestFit="1" customWidth="1"/>
    <col min="6133" max="6133" width="9.625" style="81" bestFit="1" customWidth="1"/>
    <col min="6134" max="6134" width="7.5" style="81" customWidth="1"/>
    <col min="6135" max="6135" width="6.25" style="81" customWidth="1"/>
    <col min="6136" max="6136" width="0.5" style="81" customWidth="1"/>
    <col min="6137" max="6138" width="5.125" style="81" customWidth="1"/>
    <col min="6139" max="6139" width="8.25" style="81" bestFit="1" customWidth="1"/>
    <col min="6140" max="6140" width="9.625" style="81" bestFit="1" customWidth="1"/>
    <col min="6141" max="6141" width="8.75" style="81" bestFit="1" customWidth="1"/>
    <col min="6142" max="6142" width="8" style="81"/>
    <col min="6143" max="6143" width="8.75" style="81" bestFit="1" customWidth="1"/>
    <col min="6144" max="6380" width="8" style="81"/>
    <col min="6381" max="6381" width="3.5" style="81" bestFit="1" customWidth="1"/>
    <col min="6382" max="6382" width="20.375" style="81" customWidth="1"/>
    <col min="6383" max="6383" width="7.25" style="81" bestFit="1" customWidth="1"/>
    <col min="6384" max="6384" width="6.5" style="81" bestFit="1" customWidth="1"/>
    <col min="6385" max="6385" width="7.75" style="81" customWidth="1"/>
    <col min="6386" max="6386" width="8.125" style="81" bestFit="1" customWidth="1"/>
    <col min="6387" max="6387" width="8" style="81" customWidth="1"/>
    <col min="6388" max="6388" width="8.375" style="81" bestFit="1" customWidth="1"/>
    <col min="6389" max="6389" width="9.625" style="81" bestFit="1" customWidth="1"/>
    <col min="6390" max="6390" width="7.5" style="81" customWidth="1"/>
    <col min="6391" max="6391" width="6.25" style="81" customWidth="1"/>
    <col min="6392" max="6392" width="0.5" style="81" customWidth="1"/>
    <col min="6393" max="6394" width="5.125" style="81" customWidth="1"/>
    <col min="6395" max="6395" width="8.25" style="81" bestFit="1" customWidth="1"/>
    <col min="6396" max="6396" width="9.625" style="81" bestFit="1" customWidth="1"/>
    <col min="6397" max="6397" width="8.75" style="81" bestFit="1" customWidth="1"/>
    <col min="6398" max="6398" width="8" style="81"/>
    <col min="6399" max="6399" width="8.75" style="81" bestFit="1" customWidth="1"/>
    <col min="6400" max="6636" width="8" style="81"/>
    <col min="6637" max="6637" width="3.5" style="81" bestFit="1" customWidth="1"/>
    <col min="6638" max="6638" width="20.375" style="81" customWidth="1"/>
    <col min="6639" max="6639" width="7.25" style="81" bestFit="1" customWidth="1"/>
    <col min="6640" max="6640" width="6.5" style="81" bestFit="1" customWidth="1"/>
    <col min="6641" max="6641" width="7.75" style="81" customWidth="1"/>
    <col min="6642" max="6642" width="8.125" style="81" bestFit="1" customWidth="1"/>
    <col min="6643" max="6643" width="8" style="81" customWidth="1"/>
    <col min="6644" max="6644" width="8.375" style="81" bestFit="1" customWidth="1"/>
    <col min="6645" max="6645" width="9.625" style="81" bestFit="1" customWidth="1"/>
    <col min="6646" max="6646" width="7.5" style="81" customWidth="1"/>
    <col min="6647" max="6647" width="6.25" style="81" customWidth="1"/>
    <col min="6648" max="6648" width="0.5" style="81" customWidth="1"/>
    <col min="6649" max="6650" width="5.125" style="81" customWidth="1"/>
    <col min="6651" max="6651" width="8.25" style="81" bestFit="1" customWidth="1"/>
    <col min="6652" max="6652" width="9.625" style="81" bestFit="1" customWidth="1"/>
    <col min="6653" max="6653" width="8.75" style="81" bestFit="1" customWidth="1"/>
    <col min="6654" max="6654" width="8" style="81"/>
    <col min="6655" max="6655" width="8.75" style="81" bestFit="1" customWidth="1"/>
    <col min="6656" max="6892" width="8" style="81"/>
    <col min="6893" max="6893" width="3.5" style="81" bestFit="1" customWidth="1"/>
    <col min="6894" max="6894" width="20.375" style="81" customWidth="1"/>
    <col min="6895" max="6895" width="7.25" style="81" bestFit="1" customWidth="1"/>
    <col min="6896" max="6896" width="6.5" style="81" bestFit="1" customWidth="1"/>
    <col min="6897" max="6897" width="7.75" style="81" customWidth="1"/>
    <col min="6898" max="6898" width="8.125" style="81" bestFit="1" customWidth="1"/>
    <col min="6899" max="6899" width="8" style="81" customWidth="1"/>
    <col min="6900" max="6900" width="8.375" style="81" bestFit="1" customWidth="1"/>
    <col min="6901" max="6901" width="9.625" style="81" bestFit="1" customWidth="1"/>
    <col min="6902" max="6902" width="7.5" style="81" customWidth="1"/>
    <col min="6903" max="6903" width="6.25" style="81" customWidth="1"/>
    <col min="6904" max="6904" width="0.5" style="81" customWidth="1"/>
    <col min="6905" max="6906" width="5.125" style="81" customWidth="1"/>
    <col min="6907" max="6907" width="8.25" style="81" bestFit="1" customWidth="1"/>
    <col min="6908" max="6908" width="9.625" style="81" bestFit="1" customWidth="1"/>
    <col min="6909" max="6909" width="8.75" style="81" bestFit="1" customWidth="1"/>
    <col min="6910" max="6910" width="8" style="81"/>
    <col min="6911" max="6911" width="8.75" style="81" bestFit="1" customWidth="1"/>
    <col min="6912" max="7148" width="8" style="81"/>
    <col min="7149" max="7149" width="3.5" style="81" bestFit="1" customWidth="1"/>
    <col min="7150" max="7150" width="20.375" style="81" customWidth="1"/>
    <col min="7151" max="7151" width="7.25" style="81" bestFit="1" customWidth="1"/>
    <col min="7152" max="7152" width="6.5" style="81" bestFit="1" customWidth="1"/>
    <col min="7153" max="7153" width="7.75" style="81" customWidth="1"/>
    <col min="7154" max="7154" width="8.125" style="81" bestFit="1" customWidth="1"/>
    <col min="7155" max="7155" width="8" style="81" customWidth="1"/>
    <col min="7156" max="7156" width="8.375" style="81" bestFit="1" customWidth="1"/>
    <col min="7157" max="7157" width="9.625" style="81" bestFit="1" customWidth="1"/>
    <col min="7158" max="7158" width="7.5" style="81" customWidth="1"/>
    <col min="7159" max="7159" width="6.25" style="81" customWidth="1"/>
    <col min="7160" max="7160" width="0.5" style="81" customWidth="1"/>
    <col min="7161" max="7162" width="5.125" style="81" customWidth="1"/>
    <col min="7163" max="7163" width="8.25" style="81" bestFit="1" customWidth="1"/>
    <col min="7164" max="7164" width="9.625" style="81" bestFit="1" customWidth="1"/>
    <col min="7165" max="7165" width="8.75" style="81" bestFit="1" customWidth="1"/>
    <col min="7166" max="7166" width="8" style="81"/>
    <col min="7167" max="7167" width="8.75" style="81" bestFit="1" customWidth="1"/>
    <col min="7168" max="7404" width="8" style="81"/>
    <col min="7405" max="7405" width="3.5" style="81" bestFit="1" customWidth="1"/>
    <col min="7406" max="7406" width="20.375" style="81" customWidth="1"/>
    <col min="7407" max="7407" width="7.25" style="81" bestFit="1" customWidth="1"/>
    <col min="7408" max="7408" width="6.5" style="81" bestFit="1" customWidth="1"/>
    <col min="7409" max="7409" width="7.75" style="81" customWidth="1"/>
    <col min="7410" max="7410" width="8.125" style="81" bestFit="1" customWidth="1"/>
    <col min="7411" max="7411" width="8" style="81" customWidth="1"/>
    <col min="7412" max="7412" width="8.375" style="81" bestFit="1" customWidth="1"/>
    <col min="7413" max="7413" width="9.625" style="81" bestFit="1" customWidth="1"/>
    <col min="7414" max="7414" width="7.5" style="81" customWidth="1"/>
    <col min="7415" max="7415" width="6.25" style="81" customWidth="1"/>
    <col min="7416" max="7416" width="0.5" style="81" customWidth="1"/>
    <col min="7417" max="7418" width="5.125" style="81" customWidth="1"/>
    <col min="7419" max="7419" width="8.25" style="81" bestFit="1" customWidth="1"/>
    <col min="7420" max="7420" width="9.625" style="81" bestFit="1" customWidth="1"/>
    <col min="7421" max="7421" width="8.75" style="81" bestFit="1" customWidth="1"/>
    <col min="7422" max="7422" width="8" style="81"/>
    <col min="7423" max="7423" width="8.75" style="81" bestFit="1" customWidth="1"/>
    <col min="7424" max="7660" width="8" style="81"/>
    <col min="7661" max="7661" width="3.5" style="81" bestFit="1" customWidth="1"/>
    <col min="7662" max="7662" width="20.375" style="81" customWidth="1"/>
    <col min="7663" max="7663" width="7.25" style="81" bestFit="1" customWidth="1"/>
    <col min="7664" max="7664" width="6.5" style="81" bestFit="1" customWidth="1"/>
    <col min="7665" max="7665" width="7.75" style="81" customWidth="1"/>
    <col min="7666" max="7666" width="8.125" style="81" bestFit="1" customWidth="1"/>
    <col min="7667" max="7667" width="8" style="81" customWidth="1"/>
    <col min="7668" max="7668" width="8.375" style="81" bestFit="1" customWidth="1"/>
    <col min="7669" max="7669" width="9.625" style="81" bestFit="1" customWidth="1"/>
    <col min="7670" max="7670" width="7.5" style="81" customWidth="1"/>
    <col min="7671" max="7671" width="6.25" style="81" customWidth="1"/>
    <col min="7672" max="7672" width="0.5" style="81" customWidth="1"/>
    <col min="7673" max="7674" width="5.125" style="81" customWidth="1"/>
    <col min="7675" max="7675" width="8.25" style="81" bestFit="1" customWidth="1"/>
    <col min="7676" max="7676" width="9.625" style="81" bestFit="1" customWidth="1"/>
    <col min="7677" max="7677" width="8.75" style="81" bestFit="1" customWidth="1"/>
    <col min="7678" max="7678" width="8" style="81"/>
    <col min="7679" max="7679" width="8.75" style="81" bestFit="1" customWidth="1"/>
    <col min="7680" max="7916" width="8" style="81"/>
    <col min="7917" max="7917" width="3.5" style="81" bestFit="1" customWidth="1"/>
    <col min="7918" max="7918" width="20.375" style="81" customWidth="1"/>
    <col min="7919" max="7919" width="7.25" style="81" bestFit="1" customWidth="1"/>
    <col min="7920" max="7920" width="6.5" style="81" bestFit="1" customWidth="1"/>
    <col min="7921" max="7921" width="7.75" style="81" customWidth="1"/>
    <col min="7922" max="7922" width="8.125" style="81" bestFit="1" customWidth="1"/>
    <col min="7923" max="7923" width="8" style="81" customWidth="1"/>
    <col min="7924" max="7924" width="8.375" style="81" bestFit="1" customWidth="1"/>
    <col min="7925" max="7925" width="9.625" style="81" bestFit="1" customWidth="1"/>
    <col min="7926" max="7926" width="7.5" style="81" customWidth="1"/>
    <col min="7927" max="7927" width="6.25" style="81" customWidth="1"/>
    <col min="7928" max="7928" width="0.5" style="81" customWidth="1"/>
    <col min="7929" max="7930" width="5.125" style="81" customWidth="1"/>
    <col min="7931" max="7931" width="8.25" style="81" bestFit="1" customWidth="1"/>
    <col min="7932" max="7932" width="9.625" style="81" bestFit="1" customWidth="1"/>
    <col min="7933" max="7933" width="8.75" style="81" bestFit="1" customWidth="1"/>
    <col min="7934" max="7934" width="8" style="81"/>
    <col min="7935" max="7935" width="8.75" style="81" bestFit="1" customWidth="1"/>
    <col min="7936" max="8172" width="8" style="81"/>
    <col min="8173" max="8173" width="3.5" style="81" bestFit="1" customWidth="1"/>
    <col min="8174" max="8174" width="20.375" style="81" customWidth="1"/>
    <col min="8175" max="8175" width="7.25" style="81" bestFit="1" customWidth="1"/>
    <col min="8176" max="8176" width="6.5" style="81" bestFit="1" customWidth="1"/>
    <col min="8177" max="8177" width="7.75" style="81" customWidth="1"/>
    <col min="8178" max="8178" width="8.125" style="81" bestFit="1" customWidth="1"/>
    <col min="8179" max="8179" width="8" style="81" customWidth="1"/>
    <col min="8180" max="8180" width="8.375" style="81" bestFit="1" customWidth="1"/>
    <col min="8181" max="8181" width="9.625" style="81" bestFit="1" customWidth="1"/>
    <col min="8182" max="8182" width="7.5" style="81" customWidth="1"/>
    <col min="8183" max="8183" width="6.25" style="81" customWidth="1"/>
    <col min="8184" max="8184" width="0.5" style="81" customWidth="1"/>
    <col min="8185" max="8186" width="5.125" style="81" customWidth="1"/>
    <col min="8187" max="8187" width="8.25" style="81" bestFit="1" customWidth="1"/>
    <col min="8188" max="8188" width="9.625" style="81" bestFit="1" customWidth="1"/>
    <col min="8189" max="8189" width="8.75" style="81" bestFit="1" customWidth="1"/>
    <col min="8190" max="8190" width="8" style="81"/>
    <col min="8191" max="8191" width="8.75" style="81" bestFit="1" customWidth="1"/>
    <col min="8192" max="8428" width="8" style="81"/>
    <col min="8429" max="8429" width="3.5" style="81" bestFit="1" customWidth="1"/>
    <col min="8430" max="8430" width="20.375" style="81" customWidth="1"/>
    <col min="8431" max="8431" width="7.25" style="81" bestFit="1" customWidth="1"/>
    <col min="8432" max="8432" width="6.5" style="81" bestFit="1" customWidth="1"/>
    <col min="8433" max="8433" width="7.75" style="81" customWidth="1"/>
    <col min="8434" max="8434" width="8.125" style="81" bestFit="1" customWidth="1"/>
    <col min="8435" max="8435" width="8" style="81" customWidth="1"/>
    <col min="8436" max="8436" width="8.375" style="81" bestFit="1" customWidth="1"/>
    <col min="8437" max="8437" width="9.625" style="81" bestFit="1" customWidth="1"/>
    <col min="8438" max="8438" width="7.5" style="81" customWidth="1"/>
    <col min="8439" max="8439" width="6.25" style="81" customWidth="1"/>
    <col min="8440" max="8440" width="0.5" style="81" customWidth="1"/>
    <col min="8441" max="8442" width="5.125" style="81" customWidth="1"/>
    <col min="8443" max="8443" width="8.25" style="81" bestFit="1" customWidth="1"/>
    <col min="8444" max="8444" width="9.625" style="81" bestFit="1" customWidth="1"/>
    <col min="8445" max="8445" width="8.75" style="81" bestFit="1" customWidth="1"/>
    <col min="8446" max="8446" width="8" style="81"/>
    <col min="8447" max="8447" width="8.75" style="81" bestFit="1" customWidth="1"/>
    <col min="8448" max="8684" width="8" style="81"/>
    <col min="8685" max="8685" width="3.5" style="81" bestFit="1" customWidth="1"/>
    <col min="8686" max="8686" width="20.375" style="81" customWidth="1"/>
    <col min="8687" max="8687" width="7.25" style="81" bestFit="1" customWidth="1"/>
    <col min="8688" max="8688" width="6.5" style="81" bestFit="1" customWidth="1"/>
    <col min="8689" max="8689" width="7.75" style="81" customWidth="1"/>
    <col min="8690" max="8690" width="8.125" style="81" bestFit="1" customWidth="1"/>
    <col min="8691" max="8691" width="8" style="81" customWidth="1"/>
    <col min="8692" max="8692" width="8.375" style="81" bestFit="1" customWidth="1"/>
    <col min="8693" max="8693" width="9.625" style="81" bestFit="1" customWidth="1"/>
    <col min="8694" max="8694" width="7.5" style="81" customWidth="1"/>
    <col min="8695" max="8695" width="6.25" style="81" customWidth="1"/>
    <col min="8696" max="8696" width="0.5" style="81" customWidth="1"/>
    <col min="8697" max="8698" width="5.125" style="81" customWidth="1"/>
    <col min="8699" max="8699" width="8.25" style="81" bestFit="1" customWidth="1"/>
    <col min="8700" max="8700" width="9.625" style="81" bestFit="1" customWidth="1"/>
    <col min="8701" max="8701" width="8.75" style="81" bestFit="1" customWidth="1"/>
    <col min="8702" max="8702" width="8" style="81"/>
    <col min="8703" max="8703" width="8.75" style="81" bestFit="1" customWidth="1"/>
    <col min="8704" max="8940" width="8" style="81"/>
    <col min="8941" max="8941" width="3.5" style="81" bestFit="1" customWidth="1"/>
    <col min="8942" max="8942" width="20.375" style="81" customWidth="1"/>
    <col min="8943" max="8943" width="7.25" style="81" bestFit="1" customWidth="1"/>
    <col min="8944" max="8944" width="6.5" style="81" bestFit="1" customWidth="1"/>
    <col min="8945" max="8945" width="7.75" style="81" customWidth="1"/>
    <col min="8946" max="8946" width="8.125" style="81" bestFit="1" customWidth="1"/>
    <col min="8947" max="8947" width="8" style="81" customWidth="1"/>
    <col min="8948" max="8948" width="8.375" style="81" bestFit="1" customWidth="1"/>
    <col min="8949" max="8949" width="9.625" style="81" bestFit="1" customWidth="1"/>
    <col min="8950" max="8950" width="7.5" style="81" customWidth="1"/>
    <col min="8951" max="8951" width="6.25" style="81" customWidth="1"/>
    <col min="8952" max="8952" width="0.5" style="81" customWidth="1"/>
    <col min="8953" max="8954" width="5.125" style="81" customWidth="1"/>
    <col min="8955" max="8955" width="8.25" style="81" bestFit="1" customWidth="1"/>
    <col min="8956" max="8956" width="9.625" style="81" bestFit="1" customWidth="1"/>
    <col min="8957" max="8957" width="8.75" style="81" bestFit="1" customWidth="1"/>
    <col min="8958" max="8958" width="8" style="81"/>
    <col min="8959" max="8959" width="8.75" style="81" bestFit="1" customWidth="1"/>
    <col min="8960" max="9196" width="8" style="81"/>
    <col min="9197" max="9197" width="3.5" style="81" bestFit="1" customWidth="1"/>
    <col min="9198" max="9198" width="20.375" style="81" customWidth="1"/>
    <col min="9199" max="9199" width="7.25" style="81" bestFit="1" customWidth="1"/>
    <col min="9200" max="9200" width="6.5" style="81" bestFit="1" customWidth="1"/>
    <col min="9201" max="9201" width="7.75" style="81" customWidth="1"/>
    <col min="9202" max="9202" width="8.125" style="81" bestFit="1" customWidth="1"/>
    <col min="9203" max="9203" width="8" style="81" customWidth="1"/>
    <col min="9204" max="9204" width="8.375" style="81" bestFit="1" customWidth="1"/>
    <col min="9205" max="9205" width="9.625" style="81" bestFit="1" customWidth="1"/>
    <col min="9206" max="9206" width="7.5" style="81" customWidth="1"/>
    <col min="9207" max="9207" width="6.25" style="81" customWidth="1"/>
    <col min="9208" max="9208" width="0.5" style="81" customWidth="1"/>
    <col min="9209" max="9210" width="5.125" style="81" customWidth="1"/>
    <col min="9211" max="9211" width="8.25" style="81" bestFit="1" customWidth="1"/>
    <col min="9212" max="9212" width="9.625" style="81" bestFit="1" customWidth="1"/>
    <col min="9213" max="9213" width="8.75" style="81" bestFit="1" customWidth="1"/>
    <col min="9214" max="9214" width="8" style="81"/>
    <col min="9215" max="9215" width="8.75" style="81" bestFit="1" customWidth="1"/>
    <col min="9216" max="9452" width="8" style="81"/>
    <col min="9453" max="9453" width="3.5" style="81" bestFit="1" customWidth="1"/>
    <col min="9454" max="9454" width="20.375" style="81" customWidth="1"/>
    <col min="9455" max="9455" width="7.25" style="81" bestFit="1" customWidth="1"/>
    <col min="9456" max="9456" width="6.5" style="81" bestFit="1" customWidth="1"/>
    <col min="9457" max="9457" width="7.75" style="81" customWidth="1"/>
    <col min="9458" max="9458" width="8.125" style="81" bestFit="1" customWidth="1"/>
    <col min="9459" max="9459" width="8" style="81" customWidth="1"/>
    <col min="9460" max="9460" width="8.375" style="81" bestFit="1" customWidth="1"/>
    <col min="9461" max="9461" width="9.625" style="81" bestFit="1" customWidth="1"/>
    <col min="9462" max="9462" width="7.5" style="81" customWidth="1"/>
    <col min="9463" max="9463" width="6.25" style="81" customWidth="1"/>
    <col min="9464" max="9464" width="0.5" style="81" customWidth="1"/>
    <col min="9465" max="9466" width="5.125" style="81" customWidth="1"/>
    <col min="9467" max="9467" width="8.25" style="81" bestFit="1" customWidth="1"/>
    <col min="9468" max="9468" width="9.625" style="81" bestFit="1" customWidth="1"/>
    <col min="9469" max="9469" width="8.75" style="81" bestFit="1" customWidth="1"/>
    <col min="9470" max="9470" width="8" style="81"/>
    <col min="9471" max="9471" width="8.75" style="81" bestFit="1" customWidth="1"/>
    <col min="9472" max="9708" width="8" style="81"/>
    <col min="9709" max="9709" width="3.5" style="81" bestFit="1" customWidth="1"/>
    <col min="9710" max="9710" width="20.375" style="81" customWidth="1"/>
    <col min="9711" max="9711" width="7.25" style="81" bestFit="1" customWidth="1"/>
    <col min="9712" max="9712" width="6.5" style="81" bestFit="1" customWidth="1"/>
    <col min="9713" max="9713" width="7.75" style="81" customWidth="1"/>
    <col min="9714" max="9714" width="8.125" style="81" bestFit="1" customWidth="1"/>
    <col min="9715" max="9715" width="8" style="81" customWidth="1"/>
    <col min="9716" max="9716" width="8.375" style="81" bestFit="1" customWidth="1"/>
    <col min="9717" max="9717" width="9.625" style="81" bestFit="1" customWidth="1"/>
    <col min="9718" max="9718" width="7.5" style="81" customWidth="1"/>
    <col min="9719" max="9719" width="6.25" style="81" customWidth="1"/>
    <col min="9720" max="9720" width="0.5" style="81" customWidth="1"/>
    <col min="9721" max="9722" width="5.125" style="81" customWidth="1"/>
    <col min="9723" max="9723" width="8.25" style="81" bestFit="1" customWidth="1"/>
    <col min="9724" max="9724" width="9.625" style="81" bestFit="1" customWidth="1"/>
    <col min="9725" max="9725" width="8.75" style="81" bestFit="1" customWidth="1"/>
    <col min="9726" max="9726" width="8" style="81"/>
    <col min="9727" max="9727" width="8.75" style="81" bestFit="1" customWidth="1"/>
    <col min="9728" max="9964" width="8" style="81"/>
    <col min="9965" max="9965" width="3.5" style="81" bestFit="1" customWidth="1"/>
    <col min="9966" max="9966" width="20.375" style="81" customWidth="1"/>
    <col min="9967" max="9967" width="7.25" style="81" bestFit="1" customWidth="1"/>
    <col min="9968" max="9968" width="6.5" style="81" bestFit="1" customWidth="1"/>
    <col min="9969" max="9969" width="7.75" style="81" customWidth="1"/>
    <col min="9970" max="9970" width="8.125" style="81" bestFit="1" customWidth="1"/>
    <col min="9971" max="9971" width="8" style="81" customWidth="1"/>
    <col min="9972" max="9972" width="8.375" style="81" bestFit="1" customWidth="1"/>
    <col min="9973" max="9973" width="9.625" style="81" bestFit="1" customWidth="1"/>
    <col min="9974" max="9974" width="7.5" style="81" customWidth="1"/>
    <col min="9975" max="9975" width="6.25" style="81" customWidth="1"/>
    <col min="9976" max="9976" width="0.5" style="81" customWidth="1"/>
    <col min="9977" max="9978" width="5.125" style="81" customWidth="1"/>
    <col min="9979" max="9979" width="8.25" style="81" bestFit="1" customWidth="1"/>
    <col min="9980" max="9980" width="9.625" style="81" bestFit="1" customWidth="1"/>
    <col min="9981" max="9981" width="8.75" style="81" bestFit="1" customWidth="1"/>
    <col min="9982" max="9982" width="8" style="81"/>
    <col min="9983" max="9983" width="8.75" style="81" bestFit="1" customWidth="1"/>
    <col min="9984" max="10220" width="8" style="81"/>
    <col min="10221" max="10221" width="3.5" style="81" bestFit="1" customWidth="1"/>
    <col min="10222" max="10222" width="20.375" style="81" customWidth="1"/>
    <col min="10223" max="10223" width="7.25" style="81" bestFit="1" customWidth="1"/>
    <col min="10224" max="10224" width="6.5" style="81" bestFit="1" customWidth="1"/>
    <col min="10225" max="10225" width="7.75" style="81" customWidth="1"/>
    <col min="10226" max="10226" width="8.125" style="81" bestFit="1" customWidth="1"/>
    <col min="10227" max="10227" width="8" style="81" customWidth="1"/>
    <col min="10228" max="10228" width="8.375" style="81" bestFit="1" customWidth="1"/>
    <col min="10229" max="10229" width="9.625" style="81" bestFit="1" customWidth="1"/>
    <col min="10230" max="10230" width="7.5" style="81" customWidth="1"/>
    <col min="10231" max="10231" width="6.25" style="81" customWidth="1"/>
    <col min="10232" max="10232" width="0.5" style="81" customWidth="1"/>
    <col min="10233" max="10234" width="5.125" style="81" customWidth="1"/>
    <col min="10235" max="10235" width="8.25" style="81" bestFit="1" customWidth="1"/>
    <col min="10236" max="10236" width="9.625" style="81" bestFit="1" customWidth="1"/>
    <col min="10237" max="10237" width="8.75" style="81" bestFit="1" customWidth="1"/>
    <col min="10238" max="10238" width="8" style="81"/>
    <col min="10239" max="10239" width="8.75" style="81" bestFit="1" customWidth="1"/>
    <col min="10240" max="10476" width="8" style="81"/>
    <col min="10477" max="10477" width="3.5" style="81" bestFit="1" customWidth="1"/>
    <col min="10478" max="10478" width="20.375" style="81" customWidth="1"/>
    <col min="10479" max="10479" width="7.25" style="81" bestFit="1" customWidth="1"/>
    <col min="10480" max="10480" width="6.5" style="81" bestFit="1" customWidth="1"/>
    <col min="10481" max="10481" width="7.75" style="81" customWidth="1"/>
    <col min="10482" max="10482" width="8.125" style="81" bestFit="1" customWidth="1"/>
    <col min="10483" max="10483" width="8" style="81" customWidth="1"/>
    <col min="10484" max="10484" width="8.375" style="81" bestFit="1" customWidth="1"/>
    <col min="10485" max="10485" width="9.625" style="81" bestFit="1" customWidth="1"/>
    <col min="10486" max="10486" width="7.5" style="81" customWidth="1"/>
    <col min="10487" max="10487" width="6.25" style="81" customWidth="1"/>
    <col min="10488" max="10488" width="0.5" style="81" customWidth="1"/>
    <col min="10489" max="10490" width="5.125" style="81" customWidth="1"/>
    <col min="10491" max="10491" width="8.25" style="81" bestFit="1" customWidth="1"/>
    <col min="10492" max="10492" width="9.625" style="81" bestFit="1" customWidth="1"/>
    <col min="10493" max="10493" width="8.75" style="81" bestFit="1" customWidth="1"/>
    <col min="10494" max="10494" width="8" style="81"/>
    <col min="10495" max="10495" width="8.75" style="81" bestFit="1" customWidth="1"/>
    <col min="10496" max="10732" width="8" style="81"/>
    <col min="10733" max="10733" width="3.5" style="81" bestFit="1" customWidth="1"/>
    <col min="10734" max="10734" width="20.375" style="81" customWidth="1"/>
    <col min="10735" max="10735" width="7.25" style="81" bestFit="1" customWidth="1"/>
    <col min="10736" max="10736" width="6.5" style="81" bestFit="1" customWidth="1"/>
    <col min="10737" max="10737" width="7.75" style="81" customWidth="1"/>
    <col min="10738" max="10738" width="8.125" style="81" bestFit="1" customWidth="1"/>
    <col min="10739" max="10739" width="8" style="81" customWidth="1"/>
    <col min="10740" max="10740" width="8.375" style="81" bestFit="1" customWidth="1"/>
    <col min="10741" max="10741" width="9.625" style="81" bestFit="1" customWidth="1"/>
    <col min="10742" max="10742" width="7.5" style="81" customWidth="1"/>
    <col min="10743" max="10743" width="6.25" style="81" customWidth="1"/>
    <col min="10744" max="10744" width="0.5" style="81" customWidth="1"/>
    <col min="10745" max="10746" width="5.125" style="81" customWidth="1"/>
    <col min="10747" max="10747" width="8.25" style="81" bestFit="1" customWidth="1"/>
    <col min="10748" max="10748" width="9.625" style="81" bestFit="1" customWidth="1"/>
    <col min="10749" max="10749" width="8.75" style="81" bestFit="1" customWidth="1"/>
    <col min="10750" max="10750" width="8" style="81"/>
    <col min="10751" max="10751" width="8.75" style="81" bestFit="1" customWidth="1"/>
    <col min="10752" max="10988" width="8" style="81"/>
    <col min="10989" max="10989" width="3.5" style="81" bestFit="1" customWidth="1"/>
    <col min="10990" max="10990" width="20.375" style="81" customWidth="1"/>
    <col min="10991" max="10991" width="7.25" style="81" bestFit="1" customWidth="1"/>
    <col min="10992" max="10992" width="6.5" style="81" bestFit="1" customWidth="1"/>
    <col min="10993" max="10993" width="7.75" style="81" customWidth="1"/>
    <col min="10994" max="10994" width="8.125" style="81" bestFit="1" customWidth="1"/>
    <col min="10995" max="10995" width="8" style="81" customWidth="1"/>
    <col min="10996" max="10996" width="8.375" style="81" bestFit="1" customWidth="1"/>
    <col min="10997" max="10997" width="9.625" style="81" bestFit="1" customWidth="1"/>
    <col min="10998" max="10998" width="7.5" style="81" customWidth="1"/>
    <col min="10999" max="10999" width="6.25" style="81" customWidth="1"/>
    <col min="11000" max="11000" width="0.5" style="81" customWidth="1"/>
    <col min="11001" max="11002" width="5.125" style="81" customWidth="1"/>
    <col min="11003" max="11003" width="8.25" style="81" bestFit="1" customWidth="1"/>
    <col min="11004" max="11004" width="9.625" style="81" bestFit="1" customWidth="1"/>
    <col min="11005" max="11005" width="8.75" style="81" bestFit="1" customWidth="1"/>
    <col min="11006" max="11006" width="8" style="81"/>
    <col min="11007" max="11007" width="8.75" style="81" bestFit="1" customWidth="1"/>
    <col min="11008" max="11244" width="8" style="81"/>
    <col min="11245" max="11245" width="3.5" style="81" bestFit="1" customWidth="1"/>
    <col min="11246" max="11246" width="20.375" style="81" customWidth="1"/>
    <col min="11247" max="11247" width="7.25" style="81" bestFit="1" customWidth="1"/>
    <col min="11248" max="11248" width="6.5" style="81" bestFit="1" customWidth="1"/>
    <col min="11249" max="11249" width="7.75" style="81" customWidth="1"/>
    <col min="11250" max="11250" width="8.125" style="81" bestFit="1" customWidth="1"/>
    <col min="11251" max="11251" width="8" style="81" customWidth="1"/>
    <col min="11252" max="11252" width="8.375" style="81" bestFit="1" customWidth="1"/>
    <col min="11253" max="11253" width="9.625" style="81" bestFit="1" customWidth="1"/>
    <col min="11254" max="11254" width="7.5" style="81" customWidth="1"/>
    <col min="11255" max="11255" width="6.25" style="81" customWidth="1"/>
    <col min="11256" max="11256" width="0.5" style="81" customWidth="1"/>
    <col min="11257" max="11258" width="5.125" style="81" customWidth="1"/>
    <col min="11259" max="11259" width="8.25" style="81" bestFit="1" customWidth="1"/>
    <col min="11260" max="11260" width="9.625" style="81" bestFit="1" customWidth="1"/>
    <col min="11261" max="11261" width="8.75" style="81" bestFit="1" customWidth="1"/>
    <col min="11262" max="11262" width="8" style="81"/>
    <col min="11263" max="11263" width="8.75" style="81" bestFit="1" customWidth="1"/>
    <col min="11264" max="11500" width="8" style="81"/>
    <col min="11501" max="11501" width="3.5" style="81" bestFit="1" customWidth="1"/>
    <col min="11502" max="11502" width="20.375" style="81" customWidth="1"/>
    <col min="11503" max="11503" width="7.25" style="81" bestFit="1" customWidth="1"/>
    <col min="11504" max="11504" width="6.5" style="81" bestFit="1" customWidth="1"/>
    <col min="11505" max="11505" width="7.75" style="81" customWidth="1"/>
    <col min="11506" max="11506" width="8.125" style="81" bestFit="1" customWidth="1"/>
    <col min="11507" max="11507" width="8" style="81" customWidth="1"/>
    <col min="11508" max="11508" width="8.375" style="81" bestFit="1" customWidth="1"/>
    <col min="11509" max="11509" width="9.625" style="81" bestFit="1" customWidth="1"/>
    <col min="11510" max="11510" width="7.5" style="81" customWidth="1"/>
    <col min="11511" max="11511" width="6.25" style="81" customWidth="1"/>
    <col min="11512" max="11512" width="0.5" style="81" customWidth="1"/>
    <col min="11513" max="11514" width="5.125" style="81" customWidth="1"/>
    <col min="11515" max="11515" width="8.25" style="81" bestFit="1" customWidth="1"/>
    <col min="11516" max="11516" width="9.625" style="81" bestFit="1" customWidth="1"/>
    <col min="11517" max="11517" width="8.75" style="81" bestFit="1" customWidth="1"/>
    <col min="11518" max="11518" width="8" style="81"/>
    <col min="11519" max="11519" width="8.75" style="81" bestFit="1" customWidth="1"/>
    <col min="11520" max="11756" width="8" style="81"/>
    <col min="11757" max="11757" width="3.5" style="81" bestFit="1" customWidth="1"/>
    <col min="11758" max="11758" width="20.375" style="81" customWidth="1"/>
    <col min="11759" max="11759" width="7.25" style="81" bestFit="1" customWidth="1"/>
    <col min="11760" max="11760" width="6.5" style="81" bestFit="1" customWidth="1"/>
    <col min="11761" max="11761" width="7.75" style="81" customWidth="1"/>
    <col min="11762" max="11762" width="8.125" style="81" bestFit="1" customWidth="1"/>
    <col min="11763" max="11763" width="8" style="81" customWidth="1"/>
    <col min="11764" max="11764" width="8.375" style="81" bestFit="1" customWidth="1"/>
    <col min="11765" max="11765" width="9.625" style="81" bestFit="1" customWidth="1"/>
    <col min="11766" max="11766" width="7.5" style="81" customWidth="1"/>
    <col min="11767" max="11767" width="6.25" style="81" customWidth="1"/>
    <col min="11768" max="11768" width="0.5" style="81" customWidth="1"/>
    <col min="11769" max="11770" width="5.125" style="81" customWidth="1"/>
    <col min="11771" max="11771" width="8.25" style="81" bestFit="1" customWidth="1"/>
    <col min="11772" max="11772" width="9.625" style="81" bestFit="1" customWidth="1"/>
    <col min="11773" max="11773" width="8.75" style="81" bestFit="1" customWidth="1"/>
    <col min="11774" max="11774" width="8" style="81"/>
    <col min="11775" max="11775" width="8.75" style="81" bestFit="1" customWidth="1"/>
    <col min="11776" max="12012" width="8" style="81"/>
    <col min="12013" max="12013" width="3.5" style="81" bestFit="1" customWidth="1"/>
    <col min="12014" max="12014" width="20.375" style="81" customWidth="1"/>
    <col min="12015" max="12015" width="7.25" style="81" bestFit="1" customWidth="1"/>
    <col min="12016" max="12016" width="6.5" style="81" bestFit="1" customWidth="1"/>
    <col min="12017" max="12017" width="7.75" style="81" customWidth="1"/>
    <col min="12018" max="12018" width="8.125" style="81" bestFit="1" customWidth="1"/>
    <col min="12019" max="12019" width="8" style="81" customWidth="1"/>
    <col min="12020" max="12020" width="8.375" style="81" bestFit="1" customWidth="1"/>
    <col min="12021" max="12021" width="9.625" style="81" bestFit="1" customWidth="1"/>
    <col min="12022" max="12022" width="7.5" style="81" customWidth="1"/>
    <col min="12023" max="12023" width="6.25" style="81" customWidth="1"/>
    <col min="12024" max="12024" width="0.5" style="81" customWidth="1"/>
    <col min="12025" max="12026" width="5.125" style="81" customWidth="1"/>
    <col min="12027" max="12027" width="8.25" style="81" bestFit="1" customWidth="1"/>
    <col min="12028" max="12028" width="9.625" style="81" bestFit="1" customWidth="1"/>
    <col min="12029" max="12029" width="8.75" style="81" bestFit="1" customWidth="1"/>
    <col min="12030" max="12030" width="8" style="81"/>
    <col min="12031" max="12031" width="8.75" style="81" bestFit="1" customWidth="1"/>
    <col min="12032" max="12268" width="8" style="81"/>
    <col min="12269" max="12269" width="3.5" style="81" bestFit="1" customWidth="1"/>
    <col min="12270" max="12270" width="20.375" style="81" customWidth="1"/>
    <col min="12271" max="12271" width="7.25" style="81" bestFit="1" customWidth="1"/>
    <col min="12272" max="12272" width="6.5" style="81" bestFit="1" customWidth="1"/>
    <col min="12273" max="12273" width="7.75" style="81" customWidth="1"/>
    <col min="12274" max="12274" width="8.125" style="81" bestFit="1" customWidth="1"/>
    <col min="12275" max="12275" width="8" style="81" customWidth="1"/>
    <col min="12276" max="12276" width="8.375" style="81" bestFit="1" customWidth="1"/>
    <col min="12277" max="12277" width="9.625" style="81" bestFit="1" customWidth="1"/>
    <col min="12278" max="12278" width="7.5" style="81" customWidth="1"/>
    <col min="12279" max="12279" width="6.25" style="81" customWidth="1"/>
    <col min="12280" max="12280" width="0.5" style="81" customWidth="1"/>
    <col min="12281" max="12282" width="5.125" style="81" customWidth="1"/>
    <col min="12283" max="12283" width="8.25" style="81" bestFit="1" customWidth="1"/>
    <col min="12284" max="12284" width="9.625" style="81" bestFit="1" customWidth="1"/>
    <col min="12285" max="12285" width="8.75" style="81" bestFit="1" customWidth="1"/>
    <col min="12286" max="12286" width="8" style="81"/>
    <col min="12287" max="12287" width="8.75" style="81" bestFit="1" customWidth="1"/>
    <col min="12288" max="12524" width="8" style="81"/>
    <col min="12525" max="12525" width="3.5" style="81" bestFit="1" customWidth="1"/>
    <col min="12526" max="12526" width="20.375" style="81" customWidth="1"/>
    <col min="12527" max="12527" width="7.25" style="81" bestFit="1" customWidth="1"/>
    <col min="12528" max="12528" width="6.5" style="81" bestFit="1" customWidth="1"/>
    <col min="12529" max="12529" width="7.75" style="81" customWidth="1"/>
    <col min="12530" max="12530" width="8.125" style="81" bestFit="1" customWidth="1"/>
    <col min="12531" max="12531" width="8" style="81" customWidth="1"/>
    <col min="12532" max="12532" width="8.375" style="81" bestFit="1" customWidth="1"/>
    <col min="12533" max="12533" width="9.625" style="81" bestFit="1" customWidth="1"/>
    <col min="12534" max="12534" width="7.5" style="81" customWidth="1"/>
    <col min="12535" max="12535" width="6.25" style="81" customWidth="1"/>
    <col min="12536" max="12536" width="0.5" style="81" customWidth="1"/>
    <col min="12537" max="12538" width="5.125" style="81" customWidth="1"/>
    <col min="12539" max="12539" width="8.25" style="81" bestFit="1" customWidth="1"/>
    <col min="12540" max="12540" width="9.625" style="81" bestFit="1" customWidth="1"/>
    <col min="12541" max="12541" width="8.75" style="81" bestFit="1" customWidth="1"/>
    <col min="12542" max="12542" width="8" style="81"/>
    <col min="12543" max="12543" width="8.75" style="81" bestFit="1" customWidth="1"/>
    <col min="12544" max="12780" width="8" style="81"/>
    <col min="12781" max="12781" width="3.5" style="81" bestFit="1" customWidth="1"/>
    <col min="12782" max="12782" width="20.375" style="81" customWidth="1"/>
    <col min="12783" max="12783" width="7.25" style="81" bestFit="1" customWidth="1"/>
    <col min="12784" max="12784" width="6.5" style="81" bestFit="1" customWidth="1"/>
    <col min="12785" max="12785" width="7.75" style="81" customWidth="1"/>
    <col min="12786" max="12786" width="8.125" style="81" bestFit="1" customWidth="1"/>
    <col min="12787" max="12787" width="8" style="81" customWidth="1"/>
    <col min="12788" max="12788" width="8.375" style="81" bestFit="1" customWidth="1"/>
    <col min="12789" max="12789" width="9.625" style="81" bestFit="1" customWidth="1"/>
    <col min="12790" max="12790" width="7.5" style="81" customWidth="1"/>
    <col min="12791" max="12791" width="6.25" style="81" customWidth="1"/>
    <col min="12792" max="12792" width="0.5" style="81" customWidth="1"/>
    <col min="12793" max="12794" width="5.125" style="81" customWidth="1"/>
    <col min="12795" max="12795" width="8.25" style="81" bestFit="1" customWidth="1"/>
    <col min="12796" max="12796" width="9.625" style="81" bestFit="1" customWidth="1"/>
    <col min="12797" max="12797" width="8.75" style="81" bestFit="1" customWidth="1"/>
    <col min="12798" max="12798" width="8" style="81"/>
    <col min="12799" max="12799" width="8.75" style="81" bestFit="1" customWidth="1"/>
    <col min="12800" max="13036" width="8" style="81"/>
    <col min="13037" max="13037" width="3.5" style="81" bestFit="1" customWidth="1"/>
    <col min="13038" max="13038" width="20.375" style="81" customWidth="1"/>
    <col min="13039" max="13039" width="7.25" style="81" bestFit="1" customWidth="1"/>
    <col min="13040" max="13040" width="6.5" style="81" bestFit="1" customWidth="1"/>
    <col min="13041" max="13041" width="7.75" style="81" customWidth="1"/>
    <col min="13042" max="13042" width="8.125" style="81" bestFit="1" customWidth="1"/>
    <col min="13043" max="13043" width="8" style="81" customWidth="1"/>
    <col min="13044" max="13044" width="8.375" style="81" bestFit="1" customWidth="1"/>
    <col min="13045" max="13045" width="9.625" style="81" bestFit="1" customWidth="1"/>
    <col min="13046" max="13046" width="7.5" style="81" customWidth="1"/>
    <col min="13047" max="13047" width="6.25" style="81" customWidth="1"/>
    <col min="13048" max="13048" width="0.5" style="81" customWidth="1"/>
    <col min="13049" max="13050" width="5.125" style="81" customWidth="1"/>
    <col min="13051" max="13051" width="8.25" style="81" bestFit="1" customWidth="1"/>
    <col min="13052" max="13052" width="9.625" style="81" bestFit="1" customWidth="1"/>
    <col min="13053" max="13053" width="8.75" style="81" bestFit="1" customWidth="1"/>
    <col min="13054" max="13054" width="8" style="81"/>
    <col min="13055" max="13055" width="8.75" style="81" bestFit="1" customWidth="1"/>
    <col min="13056" max="13292" width="8" style="81"/>
    <col min="13293" max="13293" width="3.5" style="81" bestFit="1" customWidth="1"/>
    <col min="13294" max="13294" width="20.375" style="81" customWidth="1"/>
    <col min="13295" max="13295" width="7.25" style="81" bestFit="1" customWidth="1"/>
    <col min="13296" max="13296" width="6.5" style="81" bestFit="1" customWidth="1"/>
    <col min="13297" max="13297" width="7.75" style="81" customWidth="1"/>
    <col min="13298" max="13298" width="8.125" style="81" bestFit="1" customWidth="1"/>
    <col min="13299" max="13299" width="8" style="81" customWidth="1"/>
    <col min="13300" max="13300" width="8.375" style="81" bestFit="1" customWidth="1"/>
    <col min="13301" max="13301" width="9.625" style="81" bestFit="1" customWidth="1"/>
    <col min="13302" max="13302" width="7.5" style="81" customWidth="1"/>
    <col min="13303" max="13303" width="6.25" style="81" customWidth="1"/>
    <col min="13304" max="13304" width="0.5" style="81" customWidth="1"/>
    <col min="13305" max="13306" width="5.125" style="81" customWidth="1"/>
    <col min="13307" max="13307" width="8.25" style="81" bestFit="1" customWidth="1"/>
    <col min="13308" max="13308" width="9.625" style="81" bestFit="1" customWidth="1"/>
    <col min="13309" max="13309" width="8.75" style="81" bestFit="1" customWidth="1"/>
    <col min="13310" max="13310" width="8" style="81"/>
    <col min="13311" max="13311" width="8.75" style="81" bestFit="1" customWidth="1"/>
    <col min="13312" max="13548" width="8" style="81"/>
    <col min="13549" max="13549" width="3.5" style="81" bestFit="1" customWidth="1"/>
    <col min="13550" max="13550" width="20.375" style="81" customWidth="1"/>
    <col min="13551" max="13551" width="7.25" style="81" bestFit="1" customWidth="1"/>
    <col min="13552" max="13552" width="6.5" style="81" bestFit="1" customWidth="1"/>
    <col min="13553" max="13553" width="7.75" style="81" customWidth="1"/>
    <col min="13554" max="13554" width="8.125" style="81" bestFit="1" customWidth="1"/>
    <col min="13555" max="13555" width="8" style="81" customWidth="1"/>
    <col min="13556" max="13556" width="8.375" style="81" bestFit="1" customWidth="1"/>
    <col min="13557" max="13557" width="9.625" style="81" bestFit="1" customWidth="1"/>
    <col min="13558" max="13558" width="7.5" style="81" customWidth="1"/>
    <col min="13559" max="13559" width="6.25" style="81" customWidth="1"/>
    <col min="13560" max="13560" width="0.5" style="81" customWidth="1"/>
    <col min="13561" max="13562" width="5.125" style="81" customWidth="1"/>
    <col min="13563" max="13563" width="8.25" style="81" bestFit="1" customWidth="1"/>
    <col min="13564" max="13564" width="9.625" style="81" bestFit="1" customWidth="1"/>
    <col min="13565" max="13565" width="8.75" style="81" bestFit="1" customWidth="1"/>
    <col min="13566" max="13566" width="8" style="81"/>
    <col min="13567" max="13567" width="8.75" style="81" bestFit="1" customWidth="1"/>
    <col min="13568" max="13804" width="8" style="81"/>
    <col min="13805" max="13805" width="3.5" style="81" bestFit="1" customWidth="1"/>
    <col min="13806" max="13806" width="20.375" style="81" customWidth="1"/>
    <col min="13807" max="13807" width="7.25" style="81" bestFit="1" customWidth="1"/>
    <col min="13808" max="13808" width="6.5" style="81" bestFit="1" customWidth="1"/>
    <col min="13809" max="13809" width="7.75" style="81" customWidth="1"/>
    <col min="13810" max="13810" width="8.125" style="81" bestFit="1" customWidth="1"/>
    <col min="13811" max="13811" width="8" style="81" customWidth="1"/>
    <col min="13812" max="13812" width="8.375" style="81" bestFit="1" customWidth="1"/>
    <col min="13813" max="13813" width="9.625" style="81" bestFit="1" customWidth="1"/>
    <col min="13814" max="13814" width="7.5" style="81" customWidth="1"/>
    <col min="13815" max="13815" width="6.25" style="81" customWidth="1"/>
    <col min="13816" max="13816" width="0.5" style="81" customWidth="1"/>
    <col min="13817" max="13818" width="5.125" style="81" customWidth="1"/>
    <col min="13819" max="13819" width="8.25" style="81" bestFit="1" customWidth="1"/>
    <col min="13820" max="13820" width="9.625" style="81" bestFit="1" customWidth="1"/>
    <col min="13821" max="13821" width="8.75" style="81" bestFit="1" customWidth="1"/>
    <col min="13822" max="13822" width="8" style="81"/>
    <col min="13823" max="13823" width="8.75" style="81" bestFit="1" customWidth="1"/>
    <col min="13824" max="14060" width="8" style="81"/>
    <col min="14061" max="14061" width="3.5" style="81" bestFit="1" customWidth="1"/>
    <col min="14062" max="14062" width="20.375" style="81" customWidth="1"/>
    <col min="14063" max="14063" width="7.25" style="81" bestFit="1" customWidth="1"/>
    <col min="14064" max="14064" width="6.5" style="81" bestFit="1" customWidth="1"/>
    <col min="14065" max="14065" width="7.75" style="81" customWidth="1"/>
    <col min="14066" max="14066" width="8.125" style="81" bestFit="1" customWidth="1"/>
    <col min="14067" max="14067" width="8" style="81" customWidth="1"/>
    <col min="14068" max="14068" width="8.375" style="81" bestFit="1" customWidth="1"/>
    <col min="14069" max="14069" width="9.625" style="81" bestFit="1" customWidth="1"/>
    <col min="14070" max="14070" width="7.5" style="81" customWidth="1"/>
    <col min="14071" max="14071" width="6.25" style="81" customWidth="1"/>
    <col min="14072" max="14072" width="0.5" style="81" customWidth="1"/>
    <col min="14073" max="14074" width="5.125" style="81" customWidth="1"/>
    <col min="14075" max="14075" width="8.25" style="81" bestFit="1" customWidth="1"/>
    <col min="14076" max="14076" width="9.625" style="81" bestFit="1" customWidth="1"/>
    <col min="14077" max="14077" width="8.75" style="81" bestFit="1" customWidth="1"/>
    <col min="14078" max="14078" width="8" style="81"/>
    <col min="14079" max="14079" width="8.75" style="81" bestFit="1" customWidth="1"/>
    <col min="14080" max="14316" width="8" style="81"/>
    <col min="14317" max="14317" width="3.5" style="81" bestFit="1" customWidth="1"/>
    <col min="14318" max="14318" width="20.375" style="81" customWidth="1"/>
    <col min="14319" max="14319" width="7.25" style="81" bestFit="1" customWidth="1"/>
    <col min="14320" max="14320" width="6.5" style="81" bestFit="1" customWidth="1"/>
    <col min="14321" max="14321" width="7.75" style="81" customWidth="1"/>
    <col min="14322" max="14322" width="8.125" style="81" bestFit="1" customWidth="1"/>
    <col min="14323" max="14323" width="8" style="81" customWidth="1"/>
    <col min="14324" max="14324" width="8.375" style="81" bestFit="1" customWidth="1"/>
    <col min="14325" max="14325" width="9.625" style="81" bestFit="1" customWidth="1"/>
    <col min="14326" max="14326" width="7.5" style="81" customWidth="1"/>
    <col min="14327" max="14327" width="6.25" style="81" customWidth="1"/>
    <col min="14328" max="14328" width="0.5" style="81" customWidth="1"/>
    <col min="14329" max="14330" width="5.125" style="81" customWidth="1"/>
    <col min="14331" max="14331" width="8.25" style="81" bestFit="1" customWidth="1"/>
    <col min="14332" max="14332" width="9.625" style="81" bestFit="1" customWidth="1"/>
    <col min="14333" max="14333" width="8.75" style="81" bestFit="1" customWidth="1"/>
    <col min="14334" max="14334" width="8" style="81"/>
    <col min="14335" max="14335" width="8.75" style="81" bestFit="1" customWidth="1"/>
    <col min="14336" max="14572" width="8" style="81"/>
    <col min="14573" max="14573" width="3.5" style="81" bestFit="1" customWidth="1"/>
    <col min="14574" max="14574" width="20.375" style="81" customWidth="1"/>
    <col min="14575" max="14575" width="7.25" style="81" bestFit="1" customWidth="1"/>
    <col min="14576" max="14576" width="6.5" style="81" bestFit="1" customWidth="1"/>
    <col min="14577" max="14577" width="7.75" style="81" customWidth="1"/>
    <col min="14578" max="14578" width="8.125" style="81" bestFit="1" customWidth="1"/>
    <col min="14579" max="14579" width="8" style="81" customWidth="1"/>
    <col min="14580" max="14580" width="8.375" style="81" bestFit="1" customWidth="1"/>
    <col min="14581" max="14581" width="9.625" style="81" bestFit="1" customWidth="1"/>
    <col min="14582" max="14582" width="7.5" style="81" customWidth="1"/>
    <col min="14583" max="14583" width="6.25" style="81" customWidth="1"/>
    <col min="14584" max="14584" width="0.5" style="81" customWidth="1"/>
    <col min="14585" max="14586" width="5.125" style="81" customWidth="1"/>
    <col min="14587" max="14587" width="8.25" style="81" bestFit="1" customWidth="1"/>
    <col min="14588" max="14588" width="9.625" style="81" bestFit="1" customWidth="1"/>
    <col min="14589" max="14589" width="8.75" style="81" bestFit="1" customWidth="1"/>
    <col min="14590" max="14590" width="8" style="81"/>
    <col min="14591" max="14591" width="8.75" style="81" bestFit="1" customWidth="1"/>
    <col min="14592" max="14828" width="8" style="81"/>
    <col min="14829" max="14829" width="3.5" style="81" bestFit="1" customWidth="1"/>
    <col min="14830" max="14830" width="20.375" style="81" customWidth="1"/>
    <col min="14831" max="14831" width="7.25" style="81" bestFit="1" customWidth="1"/>
    <col min="14832" max="14832" width="6.5" style="81" bestFit="1" customWidth="1"/>
    <col min="14833" max="14833" width="7.75" style="81" customWidth="1"/>
    <col min="14834" max="14834" width="8.125" style="81" bestFit="1" customWidth="1"/>
    <col min="14835" max="14835" width="8" style="81" customWidth="1"/>
    <col min="14836" max="14836" width="8.375" style="81" bestFit="1" customWidth="1"/>
    <col min="14837" max="14837" width="9.625" style="81" bestFit="1" customWidth="1"/>
    <col min="14838" max="14838" width="7.5" style="81" customWidth="1"/>
    <col min="14839" max="14839" width="6.25" style="81" customWidth="1"/>
    <col min="14840" max="14840" width="0.5" style="81" customWidth="1"/>
    <col min="14841" max="14842" width="5.125" style="81" customWidth="1"/>
    <col min="14843" max="14843" width="8.25" style="81" bestFit="1" customWidth="1"/>
    <col min="14844" max="14844" width="9.625" style="81" bestFit="1" customWidth="1"/>
    <col min="14845" max="14845" width="8.75" style="81" bestFit="1" customWidth="1"/>
    <col min="14846" max="14846" width="8" style="81"/>
    <col min="14847" max="14847" width="8.75" style="81" bestFit="1" customWidth="1"/>
    <col min="14848" max="15084" width="8" style="81"/>
    <col min="15085" max="15085" width="3.5" style="81" bestFit="1" customWidth="1"/>
    <col min="15086" max="15086" width="20.375" style="81" customWidth="1"/>
    <col min="15087" max="15087" width="7.25" style="81" bestFit="1" customWidth="1"/>
    <col min="15088" max="15088" width="6.5" style="81" bestFit="1" customWidth="1"/>
    <col min="15089" max="15089" width="7.75" style="81" customWidth="1"/>
    <col min="15090" max="15090" width="8.125" style="81" bestFit="1" customWidth="1"/>
    <col min="15091" max="15091" width="8" style="81" customWidth="1"/>
    <col min="15092" max="15092" width="8.375" style="81" bestFit="1" customWidth="1"/>
    <col min="15093" max="15093" width="9.625" style="81" bestFit="1" customWidth="1"/>
    <col min="15094" max="15094" width="7.5" style="81" customWidth="1"/>
    <col min="15095" max="15095" width="6.25" style="81" customWidth="1"/>
    <col min="15096" max="15096" width="0.5" style="81" customWidth="1"/>
    <col min="15097" max="15098" width="5.125" style="81" customWidth="1"/>
    <col min="15099" max="15099" width="8.25" style="81" bestFit="1" customWidth="1"/>
    <col min="15100" max="15100" width="9.625" style="81" bestFit="1" customWidth="1"/>
    <col min="15101" max="15101" width="8.75" style="81" bestFit="1" customWidth="1"/>
    <col min="15102" max="15102" width="8" style="81"/>
    <col min="15103" max="15103" width="8.75" style="81" bestFit="1" customWidth="1"/>
    <col min="15104" max="15340" width="8" style="81"/>
    <col min="15341" max="15341" width="3.5" style="81" bestFit="1" customWidth="1"/>
    <col min="15342" max="15342" width="20.375" style="81" customWidth="1"/>
    <col min="15343" max="15343" width="7.25" style="81" bestFit="1" customWidth="1"/>
    <col min="15344" max="15344" width="6.5" style="81" bestFit="1" customWidth="1"/>
    <col min="15345" max="15345" width="7.75" style="81" customWidth="1"/>
    <col min="15346" max="15346" width="8.125" style="81" bestFit="1" customWidth="1"/>
    <col min="15347" max="15347" width="8" style="81" customWidth="1"/>
    <col min="15348" max="15348" width="8.375" style="81" bestFit="1" customWidth="1"/>
    <col min="15349" max="15349" width="9.625" style="81" bestFit="1" customWidth="1"/>
    <col min="15350" max="15350" width="7.5" style="81" customWidth="1"/>
    <col min="15351" max="15351" width="6.25" style="81" customWidth="1"/>
    <col min="15352" max="15352" width="0.5" style="81" customWidth="1"/>
    <col min="15353" max="15354" width="5.125" style="81" customWidth="1"/>
    <col min="15355" max="15355" width="8.25" style="81" bestFit="1" customWidth="1"/>
    <col min="15356" max="15356" width="9.625" style="81" bestFit="1" customWidth="1"/>
    <col min="15357" max="15357" width="8.75" style="81" bestFit="1" customWidth="1"/>
    <col min="15358" max="15358" width="8" style="81"/>
    <col min="15359" max="15359" width="8.75" style="81" bestFit="1" customWidth="1"/>
    <col min="15360" max="15596" width="8" style="81"/>
    <col min="15597" max="15597" width="3.5" style="81" bestFit="1" customWidth="1"/>
    <col min="15598" max="15598" width="20.375" style="81" customWidth="1"/>
    <col min="15599" max="15599" width="7.25" style="81" bestFit="1" customWidth="1"/>
    <col min="15600" max="15600" width="6.5" style="81" bestFit="1" customWidth="1"/>
    <col min="15601" max="15601" width="7.75" style="81" customWidth="1"/>
    <col min="15602" max="15602" width="8.125" style="81" bestFit="1" customWidth="1"/>
    <col min="15603" max="15603" width="8" style="81" customWidth="1"/>
    <col min="15604" max="15604" width="8.375" style="81" bestFit="1" customWidth="1"/>
    <col min="15605" max="15605" width="9.625" style="81" bestFit="1" customWidth="1"/>
    <col min="15606" max="15606" width="7.5" style="81" customWidth="1"/>
    <col min="15607" max="15607" width="6.25" style="81" customWidth="1"/>
    <col min="15608" max="15608" width="0.5" style="81" customWidth="1"/>
    <col min="15609" max="15610" width="5.125" style="81" customWidth="1"/>
    <col min="15611" max="15611" width="8.25" style="81" bestFit="1" customWidth="1"/>
    <col min="15612" max="15612" width="9.625" style="81" bestFit="1" customWidth="1"/>
    <col min="15613" max="15613" width="8.75" style="81" bestFit="1" customWidth="1"/>
    <col min="15614" max="15614" width="8" style="81"/>
    <col min="15615" max="15615" width="8.75" style="81" bestFit="1" customWidth="1"/>
    <col min="15616" max="15852" width="8" style="81"/>
    <col min="15853" max="15853" width="3.5" style="81" bestFit="1" customWidth="1"/>
    <col min="15854" max="15854" width="20.375" style="81" customWidth="1"/>
    <col min="15855" max="15855" width="7.25" style="81" bestFit="1" customWidth="1"/>
    <col min="15856" max="15856" width="6.5" style="81" bestFit="1" customWidth="1"/>
    <col min="15857" max="15857" width="7.75" style="81" customWidth="1"/>
    <col min="15858" max="15858" width="8.125" style="81" bestFit="1" customWidth="1"/>
    <col min="15859" max="15859" width="8" style="81" customWidth="1"/>
    <col min="15860" max="15860" width="8.375" style="81" bestFit="1" customWidth="1"/>
    <col min="15861" max="15861" width="9.625" style="81" bestFit="1" customWidth="1"/>
    <col min="15862" max="15862" width="7.5" style="81" customWidth="1"/>
    <col min="15863" max="15863" width="6.25" style="81" customWidth="1"/>
    <col min="15864" max="15864" width="0.5" style="81" customWidth="1"/>
    <col min="15865" max="15866" width="5.125" style="81" customWidth="1"/>
    <col min="15867" max="15867" width="8.25" style="81" bestFit="1" customWidth="1"/>
    <col min="15868" max="15868" width="9.625" style="81" bestFit="1" customWidth="1"/>
    <col min="15869" max="15869" width="8.75" style="81" bestFit="1" customWidth="1"/>
    <col min="15870" max="15870" width="8" style="81"/>
    <col min="15871" max="15871" width="8.75" style="81" bestFit="1" customWidth="1"/>
    <col min="15872" max="16108" width="8" style="81"/>
    <col min="16109" max="16109" width="3.5" style="81" bestFit="1" customWidth="1"/>
    <col min="16110" max="16110" width="20.375" style="81" customWidth="1"/>
    <col min="16111" max="16111" width="7.25" style="81" bestFit="1" customWidth="1"/>
    <col min="16112" max="16112" width="6.5" style="81" bestFit="1" customWidth="1"/>
    <col min="16113" max="16113" width="7.75" style="81" customWidth="1"/>
    <col min="16114" max="16114" width="8.125" style="81" bestFit="1" customWidth="1"/>
    <col min="16115" max="16115" width="8" style="81" customWidth="1"/>
    <col min="16116" max="16116" width="8.375" style="81" bestFit="1" customWidth="1"/>
    <col min="16117" max="16117" width="9.625" style="81" bestFit="1" customWidth="1"/>
    <col min="16118" max="16118" width="7.5" style="81" customWidth="1"/>
    <col min="16119" max="16119" width="6.25" style="81" customWidth="1"/>
    <col min="16120" max="16120" width="0.5" style="81" customWidth="1"/>
    <col min="16121" max="16122" width="5.125" style="81" customWidth="1"/>
    <col min="16123" max="16123" width="8.25" style="81" bestFit="1" customWidth="1"/>
    <col min="16124" max="16124" width="9.625" style="81" bestFit="1" customWidth="1"/>
    <col min="16125" max="16125" width="8.75" style="81" bestFit="1" customWidth="1"/>
    <col min="16126" max="16126" width="8" style="81"/>
    <col min="16127" max="16127" width="8.75" style="81" bestFit="1" customWidth="1"/>
    <col min="16128" max="16384" width="8" style="81"/>
  </cols>
  <sheetData>
    <row r="1" spans="1:234" ht="8.1" customHeight="1">
      <c r="A1" s="253"/>
      <c r="B1" s="252"/>
      <c r="C1" s="252"/>
      <c r="D1" s="252"/>
      <c r="E1" s="252"/>
      <c r="F1" s="252"/>
      <c r="G1" s="252"/>
      <c r="H1" s="252"/>
      <c r="I1" s="252"/>
      <c r="J1" s="252"/>
      <c r="K1" s="252"/>
      <c r="L1" s="252"/>
      <c r="M1" s="252"/>
      <c r="N1" s="252"/>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203"/>
      <c r="FZ1" s="203"/>
      <c r="GA1" s="203"/>
      <c r="GB1" s="203"/>
      <c r="GC1" s="203"/>
      <c r="GD1" s="203"/>
      <c r="GE1" s="203"/>
      <c r="GF1" s="203"/>
      <c r="GG1" s="203"/>
      <c r="GH1" s="203"/>
      <c r="GI1" s="203"/>
      <c r="GJ1" s="203"/>
      <c r="GK1" s="203"/>
      <c r="GL1" s="203"/>
      <c r="GM1" s="203"/>
      <c r="GN1" s="203"/>
      <c r="GO1" s="203"/>
      <c r="GP1" s="203"/>
      <c r="GQ1" s="203"/>
      <c r="GR1" s="203"/>
      <c r="GS1" s="203"/>
      <c r="GT1" s="203"/>
      <c r="GU1" s="203"/>
      <c r="GV1" s="203"/>
      <c r="GW1" s="203"/>
      <c r="GX1" s="203"/>
      <c r="GY1" s="203"/>
      <c r="GZ1" s="203"/>
      <c r="HA1" s="203"/>
      <c r="HB1" s="203"/>
      <c r="HC1" s="203"/>
      <c r="HD1" s="203"/>
      <c r="HE1" s="203"/>
      <c r="HF1" s="203"/>
      <c r="HG1" s="203"/>
      <c r="HH1" s="203"/>
      <c r="HI1" s="203"/>
      <c r="HJ1" s="203"/>
      <c r="HK1" s="203"/>
      <c r="HL1" s="203"/>
      <c r="HM1" s="203"/>
      <c r="HN1" s="203"/>
      <c r="HO1" s="203"/>
      <c r="HP1" s="203"/>
      <c r="HQ1" s="203"/>
      <c r="HR1" s="203"/>
      <c r="HS1" s="203"/>
      <c r="HT1" s="203"/>
      <c r="HU1" s="203"/>
      <c r="HV1" s="203"/>
      <c r="HW1" s="203"/>
      <c r="HX1" s="203"/>
      <c r="HY1" s="203"/>
      <c r="HZ1" s="203"/>
    </row>
    <row r="2" spans="1:234" s="203" customFormat="1">
      <c r="A2" s="210">
        <v>7</v>
      </c>
      <c r="B2" s="186" t="s">
        <v>301</v>
      </c>
      <c r="C2" s="378"/>
      <c r="D2" s="378"/>
      <c r="E2" s="378"/>
      <c r="F2" s="188"/>
      <c r="G2" s="188"/>
      <c r="H2" s="490"/>
      <c r="I2" s="490"/>
      <c r="J2" s="490"/>
      <c r="K2" s="490"/>
      <c r="L2" s="490"/>
      <c r="M2" s="490"/>
      <c r="N2" s="489"/>
    </row>
    <row r="3" spans="1:234" s="203" customFormat="1" ht="3.75" customHeight="1">
      <c r="A3" s="193"/>
      <c r="B3" s="188"/>
      <c r="C3" s="188"/>
      <c r="D3" s="188"/>
      <c r="E3" s="188"/>
      <c r="F3" s="188"/>
      <c r="G3" s="188"/>
      <c r="H3" s="490"/>
      <c r="I3" s="490"/>
      <c r="J3" s="490"/>
      <c r="K3" s="490"/>
      <c r="L3" s="490"/>
      <c r="M3" s="490"/>
      <c r="N3" s="489"/>
    </row>
    <row r="4" spans="1:234" s="203" customFormat="1" ht="12" customHeight="1">
      <c r="A4" s="193"/>
      <c r="B4" s="726" t="s">
        <v>375</v>
      </c>
      <c r="C4" s="726"/>
      <c r="D4" s="726"/>
      <c r="E4" s="726"/>
      <c r="F4" s="726"/>
      <c r="G4" s="726"/>
      <c r="H4" s="726"/>
      <c r="I4" s="727"/>
      <c r="J4" s="727"/>
      <c r="K4" s="727"/>
      <c r="L4" s="727"/>
      <c r="M4" s="727"/>
      <c r="N4" s="727"/>
    </row>
    <row r="5" spans="1:234" s="203" customFormat="1" ht="12" customHeight="1">
      <c r="A5" s="193"/>
      <c r="B5" s="726"/>
      <c r="C5" s="726"/>
      <c r="D5" s="726"/>
      <c r="E5" s="726"/>
      <c r="F5" s="726"/>
      <c r="G5" s="726"/>
      <c r="H5" s="726"/>
      <c r="I5" s="727"/>
      <c r="J5" s="727"/>
      <c r="K5" s="727"/>
      <c r="L5" s="727"/>
      <c r="M5" s="727"/>
      <c r="N5" s="727"/>
    </row>
    <row r="6" spans="1:234" s="203" customFormat="1" ht="12" customHeight="1">
      <c r="A6" s="193"/>
      <c r="B6" s="726"/>
      <c r="C6" s="726"/>
      <c r="D6" s="726"/>
      <c r="E6" s="726"/>
      <c r="F6" s="726"/>
      <c r="G6" s="726"/>
      <c r="H6" s="726"/>
      <c r="I6" s="727"/>
      <c r="J6" s="727"/>
      <c r="K6" s="727"/>
      <c r="L6" s="727"/>
      <c r="M6" s="727"/>
      <c r="N6" s="727"/>
    </row>
    <row r="7" spans="1:234" s="203" customFormat="1" ht="12" customHeight="1">
      <c r="A7" s="193"/>
      <c r="B7" s="726"/>
      <c r="C7" s="726"/>
      <c r="D7" s="726"/>
      <c r="E7" s="726"/>
      <c r="F7" s="726"/>
      <c r="G7" s="726"/>
      <c r="H7" s="726"/>
      <c r="I7" s="727"/>
      <c r="J7" s="727"/>
      <c r="K7" s="727"/>
      <c r="L7" s="727"/>
      <c r="M7" s="727"/>
      <c r="N7" s="727"/>
    </row>
    <row r="8" spans="1:234" s="203" customFormat="1" ht="12" customHeight="1">
      <c r="A8" s="193"/>
      <c r="B8" s="726"/>
      <c r="C8" s="726"/>
      <c r="D8" s="726"/>
      <c r="E8" s="726"/>
      <c r="F8" s="726"/>
      <c r="G8" s="726"/>
      <c r="H8" s="726"/>
      <c r="I8" s="727"/>
      <c r="J8" s="727"/>
      <c r="K8" s="727"/>
      <c r="L8" s="727"/>
      <c r="M8" s="727"/>
      <c r="N8" s="727"/>
    </row>
    <row r="9" spans="1:234" s="203" customFormat="1" ht="12" customHeight="1">
      <c r="A9" s="193"/>
      <c r="B9" s="726"/>
      <c r="C9" s="726"/>
      <c r="D9" s="726"/>
      <c r="E9" s="726"/>
      <c r="F9" s="726"/>
      <c r="G9" s="726"/>
      <c r="H9" s="726"/>
      <c r="I9" s="727"/>
      <c r="J9" s="727"/>
      <c r="K9" s="727"/>
      <c r="L9" s="727"/>
      <c r="M9" s="727"/>
      <c r="N9" s="727"/>
    </row>
    <row r="10" spans="1:234" s="203" customFormat="1" ht="12" customHeight="1">
      <c r="A10" s="193"/>
      <c r="B10" s="726"/>
      <c r="C10" s="726"/>
      <c r="D10" s="726"/>
      <c r="E10" s="726"/>
      <c r="F10" s="726"/>
      <c r="G10" s="726"/>
      <c r="H10" s="726"/>
      <c r="I10" s="727"/>
      <c r="J10" s="727"/>
      <c r="K10" s="727"/>
      <c r="L10" s="727"/>
      <c r="M10" s="727"/>
      <c r="N10" s="727"/>
    </row>
    <row r="11" spans="1:234" ht="3.75" customHeight="1">
      <c r="B11" s="213"/>
    </row>
    <row r="12" spans="1:234" s="203" customFormat="1" ht="12" customHeight="1">
      <c r="A12" s="193"/>
      <c r="B12" s="726" t="s">
        <v>376</v>
      </c>
      <c r="C12" s="726"/>
      <c r="D12" s="726"/>
      <c r="E12" s="726"/>
      <c r="F12" s="726"/>
      <c r="G12" s="726"/>
      <c r="H12" s="726"/>
      <c r="I12" s="727"/>
      <c r="J12" s="727"/>
      <c r="K12" s="727"/>
      <c r="L12" s="727"/>
      <c r="M12" s="727"/>
      <c r="N12" s="727"/>
    </row>
    <row r="13" spans="1:234" s="203" customFormat="1" ht="12" customHeight="1">
      <c r="A13" s="193"/>
      <c r="B13" s="726"/>
      <c r="C13" s="726"/>
      <c r="D13" s="726"/>
      <c r="E13" s="726"/>
      <c r="F13" s="726"/>
      <c r="G13" s="726"/>
      <c r="H13" s="726"/>
      <c r="I13" s="727"/>
      <c r="J13" s="727"/>
      <c r="K13" s="727"/>
      <c r="L13" s="727"/>
      <c r="M13" s="727"/>
      <c r="N13" s="727"/>
    </row>
    <row r="14" spans="1:234" s="203" customFormat="1" ht="12" customHeight="1">
      <c r="A14" s="193"/>
      <c r="B14" s="726"/>
      <c r="C14" s="726"/>
      <c r="D14" s="726"/>
      <c r="E14" s="726"/>
      <c r="F14" s="726"/>
      <c r="G14" s="726"/>
      <c r="H14" s="726"/>
      <c r="I14" s="727"/>
      <c r="J14" s="727"/>
      <c r="K14" s="727"/>
      <c r="L14" s="727"/>
      <c r="M14" s="727"/>
      <c r="N14" s="727"/>
    </row>
    <row r="15" spans="1:234" s="203" customFormat="1" ht="12" customHeight="1">
      <c r="A15" s="193"/>
      <c r="B15" s="726"/>
      <c r="C15" s="726"/>
      <c r="D15" s="726"/>
      <c r="E15" s="726"/>
      <c r="F15" s="726"/>
      <c r="G15" s="726"/>
      <c r="H15" s="726"/>
      <c r="I15" s="727"/>
      <c r="J15" s="727"/>
      <c r="K15" s="727"/>
      <c r="L15" s="727"/>
      <c r="M15" s="727"/>
      <c r="N15" s="727"/>
    </row>
    <row r="16" spans="1:234" s="203" customFormat="1" ht="24.75" customHeight="1">
      <c r="A16" s="193"/>
      <c r="B16" s="726"/>
      <c r="C16" s="726"/>
      <c r="D16" s="726"/>
      <c r="E16" s="726"/>
      <c r="F16" s="726"/>
      <c r="G16" s="726"/>
      <c r="H16" s="726"/>
      <c r="I16" s="727"/>
      <c r="J16" s="727"/>
      <c r="K16" s="727"/>
      <c r="L16" s="727"/>
      <c r="M16" s="727"/>
      <c r="N16" s="727"/>
    </row>
    <row r="17" spans="1:234" ht="3.75" customHeight="1">
      <c r="A17" s="253"/>
      <c r="B17" s="252"/>
      <c r="C17" s="252"/>
      <c r="D17" s="252"/>
      <c r="E17" s="252"/>
      <c r="F17" s="252"/>
      <c r="G17" s="252"/>
      <c r="H17" s="252"/>
      <c r="I17" s="252"/>
      <c r="J17" s="252"/>
      <c r="K17" s="252"/>
      <c r="L17" s="252"/>
      <c r="M17" s="252"/>
      <c r="N17" s="252"/>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row>
    <row r="18" spans="1:234" s="203" customFormat="1" ht="12" customHeight="1">
      <c r="A18" s="193"/>
      <c r="B18" s="728" t="s">
        <v>445</v>
      </c>
      <c r="C18" s="728"/>
      <c r="D18" s="728"/>
      <c r="E18" s="728"/>
      <c r="F18" s="728"/>
      <c r="G18" s="728"/>
      <c r="H18" s="728"/>
      <c r="I18" s="729"/>
      <c r="J18" s="729"/>
      <c r="K18" s="729"/>
      <c r="L18" s="729"/>
      <c r="M18" s="729"/>
      <c r="N18" s="729"/>
    </row>
    <row r="19" spans="1:234" s="203" customFormat="1" ht="12" customHeight="1">
      <c r="A19" s="193"/>
      <c r="B19" s="728"/>
      <c r="C19" s="728"/>
      <c r="D19" s="728"/>
      <c r="E19" s="728"/>
      <c r="F19" s="728"/>
      <c r="G19" s="728"/>
      <c r="H19" s="728"/>
      <c r="I19" s="729"/>
      <c r="J19" s="729"/>
      <c r="K19" s="729"/>
      <c r="L19" s="729"/>
      <c r="M19" s="729"/>
      <c r="N19" s="729"/>
    </row>
    <row r="20" spans="1:234" s="203" customFormat="1" ht="12" customHeight="1">
      <c r="A20" s="193"/>
      <c r="B20" s="728"/>
      <c r="C20" s="728"/>
      <c r="D20" s="728"/>
      <c r="E20" s="728"/>
      <c r="F20" s="728"/>
      <c r="G20" s="728"/>
      <c r="H20" s="728"/>
      <c r="I20" s="729"/>
      <c r="J20" s="729"/>
      <c r="K20" s="729"/>
      <c r="L20" s="729"/>
      <c r="M20" s="729"/>
      <c r="N20" s="729"/>
    </row>
    <row r="21" spans="1:234" s="203" customFormat="1" ht="12" customHeight="1">
      <c r="A21" s="193"/>
      <c r="B21" s="728"/>
      <c r="C21" s="728"/>
      <c r="D21" s="728"/>
      <c r="E21" s="728"/>
      <c r="F21" s="728"/>
      <c r="G21" s="728"/>
      <c r="H21" s="728"/>
      <c r="I21" s="729"/>
      <c r="J21" s="729"/>
      <c r="K21" s="729"/>
      <c r="L21" s="729"/>
      <c r="M21" s="729"/>
      <c r="N21" s="729"/>
    </row>
    <row r="22" spans="1:234" s="203" customFormat="1" ht="35.25" customHeight="1">
      <c r="A22" s="193"/>
      <c r="B22" s="728"/>
      <c r="C22" s="728"/>
      <c r="D22" s="728"/>
      <c r="E22" s="728"/>
      <c r="F22" s="728"/>
      <c r="G22" s="728"/>
      <c r="H22" s="728"/>
      <c r="I22" s="729"/>
      <c r="J22" s="729"/>
      <c r="K22" s="729"/>
      <c r="L22" s="729"/>
      <c r="M22" s="729"/>
      <c r="N22" s="729"/>
    </row>
    <row r="23" spans="1:234" s="203" customFormat="1" ht="35.25" customHeight="1">
      <c r="A23" s="193"/>
      <c r="B23" s="728"/>
      <c r="C23" s="728"/>
      <c r="D23" s="728"/>
      <c r="E23" s="728"/>
      <c r="F23" s="728"/>
      <c r="G23" s="728"/>
      <c r="H23" s="728"/>
      <c r="I23" s="729"/>
      <c r="J23" s="729"/>
      <c r="K23" s="729"/>
      <c r="L23" s="729"/>
      <c r="M23" s="729"/>
      <c r="N23" s="729"/>
    </row>
    <row r="24" spans="1:234" s="203" customFormat="1" ht="14.25" customHeight="1">
      <c r="A24" s="193"/>
      <c r="B24" s="728"/>
      <c r="C24" s="728"/>
      <c r="D24" s="728"/>
      <c r="E24" s="728"/>
      <c r="F24" s="728"/>
      <c r="G24" s="728"/>
      <c r="H24" s="728"/>
      <c r="I24" s="729"/>
      <c r="J24" s="729"/>
      <c r="K24" s="729"/>
      <c r="L24" s="729"/>
      <c r="M24" s="729"/>
      <c r="N24" s="729"/>
    </row>
    <row r="25" spans="1:234" s="203" customFormat="1" ht="3.75" customHeight="1">
      <c r="A25" s="193"/>
      <c r="B25" s="622"/>
      <c r="C25" s="622"/>
      <c r="D25" s="622"/>
      <c r="E25" s="622"/>
      <c r="F25" s="622"/>
      <c r="G25" s="622"/>
      <c r="H25" s="622"/>
      <c r="I25" s="621"/>
      <c r="J25" s="621"/>
      <c r="K25" s="621"/>
      <c r="L25" s="621"/>
      <c r="M25" s="621"/>
      <c r="N25" s="621"/>
    </row>
    <row r="26" spans="1:234" s="203" customFormat="1" ht="12" customHeight="1">
      <c r="A26" s="193"/>
      <c r="B26" s="730" t="s">
        <v>446</v>
      </c>
      <c r="C26" s="730"/>
      <c r="D26" s="730"/>
      <c r="E26" s="730"/>
      <c r="F26" s="730"/>
      <c r="G26" s="730"/>
      <c r="H26" s="730"/>
      <c r="I26" s="729"/>
      <c r="J26" s="729"/>
      <c r="K26" s="729"/>
      <c r="L26" s="729"/>
      <c r="M26" s="729"/>
      <c r="N26" s="729"/>
    </row>
    <row r="27" spans="1:234" s="203" customFormat="1">
      <c r="A27" s="193"/>
      <c r="B27" s="730"/>
      <c r="C27" s="730"/>
      <c r="D27" s="730"/>
      <c r="E27" s="730"/>
      <c r="F27" s="730"/>
      <c r="G27" s="730"/>
      <c r="H27" s="730"/>
      <c r="I27" s="729"/>
      <c r="J27" s="729"/>
      <c r="K27" s="729"/>
      <c r="L27" s="729"/>
      <c r="M27" s="729"/>
      <c r="N27" s="729"/>
    </row>
    <row r="28" spans="1:234" ht="12" customHeight="1">
      <c r="A28" s="253"/>
      <c r="B28" s="730"/>
      <c r="C28" s="730"/>
      <c r="D28" s="730"/>
      <c r="E28" s="730"/>
      <c r="F28" s="730"/>
      <c r="G28" s="730"/>
      <c r="H28" s="730"/>
      <c r="I28" s="729"/>
      <c r="J28" s="729"/>
      <c r="K28" s="729"/>
      <c r="L28" s="729"/>
      <c r="M28" s="729"/>
      <c r="N28" s="729"/>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row>
    <row r="29" spans="1:234" s="603" customFormat="1" ht="12" customHeight="1">
      <c r="A29" s="253"/>
      <c r="B29" s="730"/>
      <c r="C29" s="730"/>
      <c r="D29" s="730"/>
      <c r="E29" s="730"/>
      <c r="F29" s="730"/>
      <c r="G29" s="730"/>
      <c r="H29" s="730"/>
      <c r="I29" s="729"/>
      <c r="J29" s="729"/>
      <c r="K29" s="729"/>
      <c r="L29" s="729"/>
      <c r="M29" s="729"/>
      <c r="N29" s="729"/>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row>
    <row r="30" spans="1:234" s="603" customFormat="1" ht="23.25" customHeight="1">
      <c r="A30" s="253"/>
      <c r="B30" s="730"/>
      <c r="C30" s="730"/>
      <c r="D30" s="730"/>
      <c r="E30" s="730"/>
      <c r="F30" s="730"/>
      <c r="G30" s="730"/>
      <c r="H30" s="730"/>
      <c r="I30" s="729"/>
      <c r="J30" s="729"/>
      <c r="K30" s="729"/>
      <c r="L30" s="729"/>
      <c r="M30" s="729"/>
      <c r="N30" s="729"/>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row>
    <row r="31" spans="1:234" s="631" customFormat="1" ht="23.25" customHeight="1">
      <c r="A31" s="253"/>
      <c r="B31" s="730"/>
      <c r="C31" s="730"/>
      <c r="D31" s="730"/>
      <c r="E31" s="730"/>
      <c r="F31" s="730"/>
      <c r="G31" s="730"/>
      <c r="H31" s="730"/>
      <c r="I31" s="729"/>
      <c r="J31" s="729"/>
      <c r="K31" s="729"/>
      <c r="L31" s="729"/>
      <c r="M31" s="729"/>
      <c r="N31" s="729"/>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row>
    <row r="32" spans="1:234" s="631" customFormat="1" ht="15" customHeight="1">
      <c r="A32" s="253"/>
      <c r="B32" s="730"/>
      <c r="C32" s="730"/>
      <c r="D32" s="730"/>
      <c r="E32" s="730"/>
      <c r="F32" s="730"/>
      <c r="G32" s="730"/>
      <c r="H32" s="730"/>
      <c r="I32" s="729"/>
      <c r="J32" s="729"/>
      <c r="K32" s="729"/>
      <c r="L32" s="729"/>
      <c r="M32" s="729"/>
      <c r="N32" s="729"/>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row>
    <row r="33" spans="1:234" s="603" customFormat="1" ht="12" customHeight="1">
      <c r="A33" s="25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row>
    <row r="34" spans="1:234">
      <c r="A34" s="209">
        <v>8</v>
      </c>
      <c r="B34" s="254" t="s">
        <v>99</v>
      </c>
      <c r="C34" s="247"/>
      <c r="D34" s="247"/>
      <c r="E34" s="247"/>
      <c r="F34" s="247"/>
      <c r="G34" s="247"/>
      <c r="H34" s="206"/>
      <c r="I34" s="206"/>
      <c r="J34" s="206"/>
      <c r="K34" s="206"/>
      <c r="L34" s="206"/>
      <c r="M34" s="206"/>
    </row>
    <row r="35" spans="1:234" ht="3.75" customHeight="1">
      <c r="A35" s="253"/>
      <c r="B35" s="254"/>
      <c r="C35" s="247"/>
      <c r="D35" s="247"/>
      <c r="E35" s="247"/>
      <c r="F35" s="247"/>
      <c r="G35" s="247"/>
      <c r="H35" s="206"/>
      <c r="I35" s="206"/>
      <c r="J35" s="206"/>
      <c r="K35" s="206"/>
      <c r="L35" s="203"/>
      <c r="M35" s="203"/>
    </row>
    <row r="36" spans="1:234">
      <c r="A36" s="253"/>
      <c r="B36" s="710" t="s">
        <v>450</v>
      </c>
      <c r="C36" s="731"/>
      <c r="D36" s="731"/>
      <c r="E36" s="731"/>
      <c r="F36" s="731"/>
      <c r="G36" s="731"/>
      <c r="H36" s="731"/>
      <c r="I36" s="731"/>
      <c r="J36" s="731"/>
      <c r="K36" s="731"/>
      <c r="L36" s="731"/>
      <c r="M36" s="731"/>
      <c r="N36" s="731"/>
    </row>
    <row r="37" spans="1:234">
      <c r="A37" s="253"/>
      <c r="B37" s="731"/>
      <c r="C37" s="731"/>
      <c r="D37" s="731"/>
      <c r="E37" s="731"/>
      <c r="F37" s="731"/>
      <c r="G37" s="731"/>
      <c r="H37" s="731"/>
      <c r="I37" s="731"/>
      <c r="J37" s="731"/>
      <c r="K37" s="731"/>
      <c r="L37" s="731"/>
      <c r="M37" s="731"/>
      <c r="N37" s="731"/>
    </row>
    <row r="38" spans="1:234">
      <c r="A38" s="253"/>
      <c r="B38" s="731"/>
      <c r="C38" s="731"/>
      <c r="D38" s="731"/>
      <c r="E38" s="731"/>
      <c r="F38" s="731"/>
      <c r="G38" s="731"/>
      <c r="H38" s="731"/>
      <c r="I38" s="731"/>
      <c r="J38" s="731"/>
      <c r="K38" s="731"/>
      <c r="L38" s="731"/>
      <c r="M38" s="731"/>
      <c r="N38" s="731"/>
    </row>
    <row r="39" spans="1:234">
      <c r="A39" s="253"/>
      <c r="B39" s="731"/>
      <c r="C39" s="731"/>
      <c r="D39" s="731"/>
      <c r="E39" s="731"/>
      <c r="F39" s="731"/>
      <c r="G39" s="731"/>
      <c r="H39" s="731"/>
      <c r="I39" s="731"/>
      <c r="J39" s="731"/>
      <c r="K39" s="731"/>
      <c r="L39" s="731"/>
      <c r="M39" s="731"/>
      <c r="N39" s="731"/>
    </row>
    <row r="40" spans="1:234" ht="25.5" customHeight="1">
      <c r="A40" s="253"/>
      <c r="B40" s="731"/>
      <c r="C40" s="731"/>
      <c r="D40" s="731"/>
      <c r="E40" s="731"/>
      <c r="F40" s="731"/>
      <c r="G40" s="731"/>
      <c r="H40" s="731"/>
      <c r="I40" s="731"/>
      <c r="J40" s="731"/>
      <c r="K40" s="731"/>
      <c r="L40" s="731"/>
      <c r="M40" s="731"/>
      <c r="N40" s="731"/>
    </row>
    <row r="41" spans="1:234" ht="9" customHeight="1">
      <c r="A41" s="595"/>
      <c r="B41" s="213"/>
      <c r="C41" s="595"/>
      <c r="F41" s="595"/>
      <c r="H41" s="595"/>
      <c r="K41" s="595"/>
      <c r="L41" s="595"/>
    </row>
    <row r="42" spans="1:234">
      <c r="A42" s="346"/>
      <c r="B42" s="339"/>
      <c r="C42" s="339"/>
      <c r="D42" s="339"/>
      <c r="E42" s="339"/>
      <c r="F42" s="570"/>
      <c r="G42" s="570"/>
      <c r="H42" s="633"/>
      <c r="I42" s="633"/>
      <c r="J42" s="633"/>
      <c r="K42" s="633"/>
      <c r="L42" s="721" t="s">
        <v>418</v>
      </c>
      <c r="M42" s="721"/>
      <c r="N42" s="721"/>
    </row>
    <row r="43" spans="1:234">
      <c r="A43" s="346"/>
      <c r="B43" s="339"/>
      <c r="C43" s="339"/>
      <c r="D43" s="339"/>
      <c r="E43" s="339"/>
      <c r="F43" s="600"/>
      <c r="G43" s="600"/>
      <c r="H43" s="676"/>
      <c r="I43" s="676"/>
      <c r="J43" s="676"/>
      <c r="K43" s="573"/>
      <c r="L43" s="659" t="s">
        <v>389</v>
      </c>
      <c r="M43" s="660"/>
      <c r="N43" s="659" t="s">
        <v>365</v>
      </c>
    </row>
    <row r="44" spans="1:234">
      <c r="A44" s="346"/>
      <c r="B44" s="339"/>
      <c r="C44" s="339"/>
      <c r="D44" s="339"/>
      <c r="E44" s="339"/>
      <c r="F44" s="561"/>
      <c r="G44" s="561"/>
      <c r="H44" s="673"/>
      <c r="I44" s="672"/>
      <c r="J44" s="673"/>
      <c r="K44" s="573"/>
      <c r="L44" s="679" t="s">
        <v>419</v>
      </c>
      <c r="M44" s="679"/>
      <c r="N44" s="679"/>
    </row>
    <row r="45" spans="1:234">
      <c r="A45" s="371"/>
      <c r="B45" s="372"/>
      <c r="C45" s="339"/>
      <c r="D45" s="339"/>
      <c r="E45" s="339"/>
      <c r="F45" s="570"/>
      <c r="G45" s="570"/>
      <c r="H45" s="633"/>
      <c r="I45" s="633"/>
      <c r="J45" s="633"/>
      <c r="K45" s="633"/>
      <c r="L45" s="723" t="s">
        <v>420</v>
      </c>
      <c r="M45" s="724"/>
      <c r="N45" s="725"/>
    </row>
    <row r="46" spans="1:234">
      <c r="A46" s="209">
        <v>9</v>
      </c>
      <c r="B46" s="254" t="s">
        <v>110</v>
      </c>
      <c r="C46" s="250"/>
      <c r="D46" s="250"/>
      <c r="E46" s="250"/>
      <c r="F46" s="595"/>
      <c r="H46" s="674"/>
      <c r="I46" s="674"/>
      <c r="J46" s="674"/>
      <c r="K46" s="674"/>
      <c r="L46" s="595"/>
    </row>
    <row r="47" spans="1:234" ht="5.25" customHeight="1">
      <c r="A47" s="595"/>
      <c r="B47" s="250"/>
      <c r="C47" s="250"/>
      <c r="D47" s="250"/>
      <c r="E47" s="250"/>
      <c r="F47" s="484"/>
      <c r="G47" s="484"/>
      <c r="H47" s="675"/>
      <c r="I47" s="675"/>
      <c r="J47" s="675"/>
      <c r="K47" s="677"/>
      <c r="L47" s="484"/>
      <c r="M47" s="484"/>
    </row>
    <row r="48" spans="1:234">
      <c r="A48" s="595"/>
      <c r="B48" s="250" t="s">
        <v>256</v>
      </c>
      <c r="C48" s="250"/>
      <c r="D48" s="250"/>
      <c r="E48" s="250"/>
      <c r="F48" s="485"/>
      <c r="G48" s="485"/>
      <c r="H48" s="483"/>
      <c r="I48" s="483"/>
      <c r="J48" s="483"/>
      <c r="K48" s="483"/>
      <c r="L48" s="483">
        <v>2559</v>
      </c>
      <c r="M48" s="483"/>
      <c r="N48" s="483">
        <v>939047</v>
      </c>
    </row>
    <row r="49" spans="1:14" ht="5.25" customHeight="1">
      <c r="A49" s="595"/>
      <c r="B49" s="250"/>
      <c r="C49" s="250"/>
      <c r="D49" s="250"/>
      <c r="E49" s="250"/>
      <c r="F49" s="205"/>
      <c r="G49" s="205"/>
      <c r="H49" s="483"/>
      <c r="I49" s="483"/>
      <c r="J49" s="483"/>
      <c r="K49" s="483"/>
      <c r="L49" s="483"/>
      <c r="M49" s="483"/>
    </row>
    <row r="50" spans="1:14" ht="12" customHeight="1">
      <c r="A50" s="595"/>
      <c r="B50" s="250"/>
      <c r="C50" s="250"/>
      <c r="D50" s="250"/>
      <c r="E50" s="250"/>
      <c r="F50" s="601"/>
      <c r="G50" s="601"/>
      <c r="H50" s="678"/>
      <c r="I50" s="678"/>
      <c r="J50" s="678"/>
      <c r="K50" s="678"/>
      <c r="L50" s="671"/>
      <c r="M50" s="671"/>
      <c r="N50" s="671"/>
    </row>
    <row r="51" spans="1:14" ht="3" customHeight="1">
      <c r="A51" s="595"/>
      <c r="B51" s="250"/>
      <c r="C51" s="250"/>
      <c r="D51" s="250"/>
      <c r="E51" s="250"/>
      <c r="F51" s="205"/>
      <c r="G51" s="205"/>
      <c r="H51" s="483"/>
      <c r="I51" s="483"/>
      <c r="J51" s="483"/>
      <c r="K51" s="483"/>
      <c r="L51" s="483"/>
      <c r="M51" s="483"/>
    </row>
    <row r="52" spans="1:14" ht="12.75" thickBot="1">
      <c r="A52" s="595"/>
      <c r="B52" s="250" t="s">
        <v>288</v>
      </c>
      <c r="C52" s="250"/>
      <c r="D52" s="250"/>
      <c r="E52" s="250"/>
      <c r="F52" s="485"/>
      <c r="G52" s="485"/>
      <c r="H52" s="483"/>
      <c r="I52" s="483"/>
      <c r="J52" s="483"/>
      <c r="K52" s="483"/>
      <c r="L52" s="486">
        <v>150419649.79840031</v>
      </c>
      <c r="M52" s="486"/>
      <c r="N52" s="486">
        <v>233257000</v>
      </c>
    </row>
    <row r="53" spans="1:14" ht="12.75" thickTop="1">
      <c r="A53" s="595"/>
      <c r="B53" s="250"/>
      <c r="C53" s="250"/>
      <c r="D53" s="250"/>
      <c r="E53" s="250"/>
      <c r="F53" s="205"/>
      <c r="G53" s="205"/>
      <c r="H53" s="483"/>
      <c r="I53" s="483"/>
      <c r="J53" s="483"/>
      <c r="K53" s="483"/>
      <c r="L53" s="483"/>
      <c r="M53" s="483"/>
    </row>
    <row r="54" spans="1:14" ht="12" customHeight="1">
      <c r="A54" s="595"/>
      <c r="B54" s="250"/>
      <c r="C54" s="250"/>
      <c r="D54" s="250"/>
      <c r="E54" s="250"/>
      <c r="F54" s="601"/>
      <c r="G54" s="601"/>
      <c r="H54" s="678"/>
      <c r="I54" s="678"/>
      <c r="J54" s="678"/>
      <c r="K54" s="678"/>
      <c r="L54" s="671"/>
      <c r="M54" s="671"/>
      <c r="N54" s="671"/>
    </row>
    <row r="55" spans="1:14">
      <c r="A55" s="595"/>
      <c r="B55" s="208" t="s">
        <v>111</v>
      </c>
      <c r="C55" s="250"/>
      <c r="D55" s="250"/>
      <c r="E55" s="250"/>
      <c r="F55" s="485"/>
      <c r="G55" s="485"/>
      <c r="H55" s="488"/>
      <c r="I55" s="488"/>
      <c r="J55" s="488"/>
      <c r="K55" s="488"/>
      <c r="L55" s="488"/>
      <c r="M55" s="488"/>
    </row>
    <row r="56" spans="1:14" ht="3" customHeight="1">
      <c r="A56" s="595"/>
      <c r="B56" s="208"/>
      <c r="C56" s="250"/>
      <c r="D56" s="250"/>
      <c r="E56" s="250"/>
      <c r="F56" s="485"/>
      <c r="G56" s="485"/>
      <c r="H56" s="488"/>
      <c r="I56" s="488"/>
      <c r="J56" s="488"/>
      <c r="K56" s="488"/>
      <c r="L56" s="488"/>
      <c r="M56" s="488"/>
    </row>
    <row r="57" spans="1:14" ht="12.75" thickBot="1">
      <c r="A57" s="595"/>
      <c r="B57" s="250" t="s">
        <v>364</v>
      </c>
      <c r="C57" s="236"/>
      <c r="D57" s="236"/>
      <c r="E57" s="236"/>
      <c r="F57" s="485"/>
      <c r="G57" s="485"/>
      <c r="H57" s="488"/>
      <c r="I57" s="488"/>
      <c r="J57" s="488"/>
      <c r="K57" s="488"/>
      <c r="L57" s="487">
        <v>1.7012404984519613E-2</v>
      </c>
      <c r="M57" s="487"/>
      <c r="N57" s="487">
        <v>4.025804155931012</v>
      </c>
    </row>
    <row r="58" spans="1:14" ht="12.75" thickTop="1">
      <c r="A58" s="595"/>
      <c r="B58" s="236"/>
      <c r="C58" s="236"/>
      <c r="D58" s="236"/>
      <c r="E58" s="236"/>
      <c r="F58" s="485"/>
      <c r="G58" s="485"/>
      <c r="H58" s="488"/>
      <c r="I58" s="488"/>
      <c r="J58" s="488"/>
      <c r="K58" s="488"/>
      <c r="L58" s="488"/>
      <c r="M58" s="488"/>
    </row>
  </sheetData>
  <mergeCells count="7">
    <mergeCell ref="L45:N45"/>
    <mergeCell ref="B12:N16"/>
    <mergeCell ref="B4:N10"/>
    <mergeCell ref="L42:N42"/>
    <mergeCell ref="B18:N24"/>
    <mergeCell ref="B26:N32"/>
    <mergeCell ref="B36:N40"/>
  </mergeCells>
  <phoneticPr fontId="59" type="noConversion"/>
  <printOptions horizontalCentered="1"/>
  <pageMargins left="0.75" right="0.5" top="0.5" bottom="0.25" header="0.5" footer="0.5"/>
  <pageSetup paperSize="9" fitToHeight="2" orientation="portrait" r:id="rId1"/>
  <headerFooter alignWithMargins="0">
    <oddFooter>&amp;C9 of 10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J59"/>
  <sheetViews>
    <sheetView tabSelected="1" view="pageBreakPreview" topLeftCell="A66" zoomScaleSheetLayoutView="100" workbookViewId="0">
      <selection activeCell="K7" sqref="K1:Q1048576"/>
    </sheetView>
  </sheetViews>
  <sheetFormatPr defaultRowHeight="12"/>
  <cols>
    <col min="1" max="1" width="4" style="81" customWidth="1"/>
    <col min="2" max="2" width="3.625" style="213" customWidth="1"/>
    <col min="3" max="3" width="34.5" style="81" customWidth="1"/>
    <col min="4" max="4" width="10.25" style="81" customWidth="1"/>
    <col min="5" max="5" width="0.875" style="81" customWidth="1"/>
    <col min="6" max="6" width="10.25" style="81" customWidth="1"/>
    <col min="7" max="7" width="0.875" style="81" customWidth="1"/>
    <col min="8" max="8" width="12.625" style="81" customWidth="1"/>
    <col min="9" max="9" width="0.75" style="81" customWidth="1"/>
    <col min="10" max="10" width="11.875" style="81" customWidth="1"/>
    <col min="11" max="236" width="9" style="81"/>
    <col min="237" max="237" width="5.125" style="81" customWidth="1"/>
    <col min="238" max="238" width="3.625" style="81" customWidth="1"/>
    <col min="239" max="239" width="42.125" style="81" customWidth="1"/>
    <col min="240" max="240" width="1.25" style="81" customWidth="1"/>
    <col min="241" max="241" width="4.25" style="81" customWidth="1"/>
    <col min="242" max="242" width="1.25" style="81" customWidth="1"/>
    <col min="243" max="243" width="12.25" style="81" customWidth="1"/>
    <col min="244" max="244" width="0.5" style="81" customWidth="1"/>
    <col min="245" max="245" width="11.5" style="81" customWidth="1"/>
    <col min="246" max="492" width="9" style="81"/>
    <col min="493" max="493" width="5.125" style="81" customWidth="1"/>
    <col min="494" max="494" width="3.625" style="81" customWidth="1"/>
    <col min="495" max="495" width="42.125" style="81" customWidth="1"/>
    <col min="496" max="496" width="1.25" style="81" customWidth="1"/>
    <col min="497" max="497" width="4.25" style="81" customWidth="1"/>
    <col min="498" max="498" width="1.25" style="81" customWidth="1"/>
    <col min="499" max="499" width="12.25" style="81" customWidth="1"/>
    <col min="500" max="500" width="0.5" style="81" customWidth="1"/>
    <col min="501" max="501" width="11.5" style="81" customWidth="1"/>
    <col min="502" max="748" width="9" style="81"/>
    <col min="749" max="749" width="5.125" style="81" customWidth="1"/>
    <col min="750" max="750" width="3.625" style="81" customWidth="1"/>
    <col min="751" max="751" width="42.125" style="81" customWidth="1"/>
    <col min="752" max="752" width="1.25" style="81" customWidth="1"/>
    <col min="753" max="753" width="4.25" style="81" customWidth="1"/>
    <col min="754" max="754" width="1.25" style="81" customWidth="1"/>
    <col min="755" max="755" width="12.25" style="81" customWidth="1"/>
    <col min="756" max="756" width="0.5" style="81" customWidth="1"/>
    <col min="757" max="757" width="11.5" style="81" customWidth="1"/>
    <col min="758" max="1004" width="9" style="81"/>
    <col min="1005" max="1005" width="5.125" style="81" customWidth="1"/>
    <col min="1006" max="1006" width="3.625" style="81" customWidth="1"/>
    <col min="1007" max="1007" width="42.125" style="81" customWidth="1"/>
    <col min="1008" max="1008" width="1.25" style="81" customWidth="1"/>
    <col min="1009" max="1009" width="4.25" style="81" customWidth="1"/>
    <col min="1010" max="1010" width="1.25" style="81" customWidth="1"/>
    <col min="1011" max="1011" width="12.25" style="81" customWidth="1"/>
    <col min="1012" max="1012" width="0.5" style="81" customWidth="1"/>
    <col min="1013" max="1013" width="11.5" style="81" customWidth="1"/>
    <col min="1014" max="1260" width="9" style="81"/>
    <col min="1261" max="1261" width="5.125" style="81" customWidth="1"/>
    <col min="1262" max="1262" width="3.625" style="81" customWidth="1"/>
    <col min="1263" max="1263" width="42.125" style="81" customWidth="1"/>
    <col min="1264" max="1264" width="1.25" style="81" customWidth="1"/>
    <col min="1265" max="1265" width="4.25" style="81" customWidth="1"/>
    <col min="1266" max="1266" width="1.25" style="81" customWidth="1"/>
    <col min="1267" max="1267" width="12.25" style="81" customWidth="1"/>
    <col min="1268" max="1268" width="0.5" style="81" customWidth="1"/>
    <col min="1269" max="1269" width="11.5" style="81" customWidth="1"/>
    <col min="1270" max="1516" width="9" style="81"/>
    <col min="1517" max="1517" width="5.125" style="81" customWidth="1"/>
    <col min="1518" max="1518" width="3.625" style="81" customWidth="1"/>
    <col min="1519" max="1519" width="42.125" style="81" customWidth="1"/>
    <col min="1520" max="1520" width="1.25" style="81" customWidth="1"/>
    <col min="1521" max="1521" width="4.25" style="81" customWidth="1"/>
    <col min="1522" max="1522" width="1.25" style="81" customWidth="1"/>
    <col min="1523" max="1523" width="12.25" style="81" customWidth="1"/>
    <col min="1524" max="1524" width="0.5" style="81" customWidth="1"/>
    <col min="1525" max="1525" width="11.5" style="81" customWidth="1"/>
    <col min="1526" max="1772" width="9" style="81"/>
    <col min="1773" max="1773" width="5.125" style="81" customWidth="1"/>
    <col min="1774" max="1774" width="3.625" style="81" customWidth="1"/>
    <col min="1775" max="1775" width="42.125" style="81" customWidth="1"/>
    <col min="1776" max="1776" width="1.25" style="81" customWidth="1"/>
    <col min="1777" max="1777" width="4.25" style="81" customWidth="1"/>
    <col min="1778" max="1778" width="1.25" style="81" customWidth="1"/>
    <col min="1779" max="1779" width="12.25" style="81" customWidth="1"/>
    <col min="1780" max="1780" width="0.5" style="81" customWidth="1"/>
    <col min="1781" max="1781" width="11.5" style="81" customWidth="1"/>
    <col min="1782" max="2028" width="9" style="81"/>
    <col min="2029" max="2029" width="5.125" style="81" customWidth="1"/>
    <col min="2030" max="2030" width="3.625" style="81" customWidth="1"/>
    <col min="2031" max="2031" width="42.125" style="81" customWidth="1"/>
    <col min="2032" max="2032" width="1.25" style="81" customWidth="1"/>
    <col min="2033" max="2033" width="4.25" style="81" customWidth="1"/>
    <col min="2034" max="2034" width="1.25" style="81" customWidth="1"/>
    <col min="2035" max="2035" width="12.25" style="81" customWidth="1"/>
    <col min="2036" max="2036" width="0.5" style="81" customWidth="1"/>
    <col min="2037" max="2037" width="11.5" style="81" customWidth="1"/>
    <col min="2038" max="2284" width="9" style="81"/>
    <col min="2285" max="2285" width="5.125" style="81" customWidth="1"/>
    <col min="2286" max="2286" width="3.625" style="81" customWidth="1"/>
    <col min="2287" max="2287" width="42.125" style="81" customWidth="1"/>
    <col min="2288" max="2288" width="1.25" style="81" customWidth="1"/>
    <col min="2289" max="2289" width="4.25" style="81" customWidth="1"/>
    <col min="2290" max="2290" width="1.25" style="81" customWidth="1"/>
    <col min="2291" max="2291" width="12.25" style="81" customWidth="1"/>
    <col min="2292" max="2292" width="0.5" style="81" customWidth="1"/>
    <col min="2293" max="2293" width="11.5" style="81" customWidth="1"/>
    <col min="2294" max="2540" width="9" style="81"/>
    <col min="2541" max="2541" width="5.125" style="81" customWidth="1"/>
    <col min="2542" max="2542" width="3.625" style="81" customWidth="1"/>
    <col min="2543" max="2543" width="42.125" style="81" customWidth="1"/>
    <col min="2544" max="2544" width="1.25" style="81" customWidth="1"/>
    <col min="2545" max="2545" width="4.25" style="81" customWidth="1"/>
    <col min="2546" max="2546" width="1.25" style="81" customWidth="1"/>
    <col min="2547" max="2547" width="12.25" style="81" customWidth="1"/>
    <col min="2548" max="2548" width="0.5" style="81" customWidth="1"/>
    <col min="2549" max="2549" width="11.5" style="81" customWidth="1"/>
    <col min="2550" max="2796" width="9" style="81"/>
    <col min="2797" max="2797" width="5.125" style="81" customWidth="1"/>
    <col min="2798" max="2798" width="3.625" style="81" customWidth="1"/>
    <col min="2799" max="2799" width="42.125" style="81" customWidth="1"/>
    <col min="2800" max="2800" width="1.25" style="81" customWidth="1"/>
    <col min="2801" max="2801" width="4.25" style="81" customWidth="1"/>
    <col min="2802" max="2802" width="1.25" style="81" customWidth="1"/>
    <col min="2803" max="2803" width="12.25" style="81" customWidth="1"/>
    <col min="2804" max="2804" width="0.5" style="81" customWidth="1"/>
    <col min="2805" max="2805" width="11.5" style="81" customWidth="1"/>
    <col min="2806" max="3052" width="9" style="81"/>
    <col min="3053" max="3053" width="5.125" style="81" customWidth="1"/>
    <col min="3054" max="3054" width="3.625" style="81" customWidth="1"/>
    <col min="3055" max="3055" width="42.125" style="81" customWidth="1"/>
    <col min="3056" max="3056" width="1.25" style="81" customWidth="1"/>
    <col min="3057" max="3057" width="4.25" style="81" customWidth="1"/>
    <col min="3058" max="3058" width="1.25" style="81" customWidth="1"/>
    <col min="3059" max="3059" width="12.25" style="81" customWidth="1"/>
    <col min="3060" max="3060" width="0.5" style="81" customWidth="1"/>
    <col min="3061" max="3061" width="11.5" style="81" customWidth="1"/>
    <col min="3062" max="3308" width="9" style="81"/>
    <col min="3309" max="3309" width="5.125" style="81" customWidth="1"/>
    <col min="3310" max="3310" width="3.625" style="81" customWidth="1"/>
    <col min="3311" max="3311" width="42.125" style="81" customWidth="1"/>
    <col min="3312" max="3312" width="1.25" style="81" customWidth="1"/>
    <col min="3313" max="3313" width="4.25" style="81" customWidth="1"/>
    <col min="3314" max="3314" width="1.25" style="81" customWidth="1"/>
    <col min="3315" max="3315" width="12.25" style="81" customWidth="1"/>
    <col min="3316" max="3316" width="0.5" style="81" customWidth="1"/>
    <col min="3317" max="3317" width="11.5" style="81" customWidth="1"/>
    <col min="3318" max="3564" width="9" style="81"/>
    <col min="3565" max="3565" width="5.125" style="81" customWidth="1"/>
    <col min="3566" max="3566" width="3.625" style="81" customWidth="1"/>
    <col min="3567" max="3567" width="42.125" style="81" customWidth="1"/>
    <col min="3568" max="3568" width="1.25" style="81" customWidth="1"/>
    <col min="3569" max="3569" width="4.25" style="81" customWidth="1"/>
    <col min="3570" max="3570" width="1.25" style="81" customWidth="1"/>
    <col min="3571" max="3571" width="12.25" style="81" customWidth="1"/>
    <col min="3572" max="3572" width="0.5" style="81" customWidth="1"/>
    <col min="3573" max="3573" width="11.5" style="81" customWidth="1"/>
    <col min="3574" max="3820" width="9" style="81"/>
    <col min="3821" max="3821" width="5.125" style="81" customWidth="1"/>
    <col min="3822" max="3822" width="3.625" style="81" customWidth="1"/>
    <col min="3823" max="3823" width="42.125" style="81" customWidth="1"/>
    <col min="3824" max="3824" width="1.25" style="81" customWidth="1"/>
    <col min="3825" max="3825" width="4.25" style="81" customWidth="1"/>
    <col min="3826" max="3826" width="1.25" style="81" customWidth="1"/>
    <col min="3827" max="3827" width="12.25" style="81" customWidth="1"/>
    <col min="3828" max="3828" width="0.5" style="81" customWidth="1"/>
    <col min="3829" max="3829" width="11.5" style="81" customWidth="1"/>
    <col min="3830" max="4076" width="9" style="81"/>
    <col min="4077" max="4077" width="5.125" style="81" customWidth="1"/>
    <col min="4078" max="4078" width="3.625" style="81" customWidth="1"/>
    <col min="4079" max="4079" width="42.125" style="81" customWidth="1"/>
    <col min="4080" max="4080" width="1.25" style="81" customWidth="1"/>
    <col min="4081" max="4081" width="4.25" style="81" customWidth="1"/>
    <col min="4082" max="4082" width="1.25" style="81" customWidth="1"/>
    <col min="4083" max="4083" width="12.25" style="81" customWidth="1"/>
    <col min="4084" max="4084" width="0.5" style="81" customWidth="1"/>
    <col min="4085" max="4085" width="11.5" style="81" customWidth="1"/>
    <col min="4086" max="4332" width="9" style="81"/>
    <col min="4333" max="4333" width="5.125" style="81" customWidth="1"/>
    <col min="4334" max="4334" width="3.625" style="81" customWidth="1"/>
    <col min="4335" max="4335" width="42.125" style="81" customWidth="1"/>
    <col min="4336" max="4336" width="1.25" style="81" customWidth="1"/>
    <col min="4337" max="4337" width="4.25" style="81" customWidth="1"/>
    <col min="4338" max="4338" width="1.25" style="81" customWidth="1"/>
    <col min="4339" max="4339" width="12.25" style="81" customWidth="1"/>
    <col min="4340" max="4340" width="0.5" style="81" customWidth="1"/>
    <col min="4341" max="4341" width="11.5" style="81" customWidth="1"/>
    <col min="4342" max="4588" width="9" style="81"/>
    <col min="4589" max="4589" width="5.125" style="81" customWidth="1"/>
    <col min="4590" max="4590" width="3.625" style="81" customWidth="1"/>
    <col min="4591" max="4591" width="42.125" style="81" customWidth="1"/>
    <col min="4592" max="4592" width="1.25" style="81" customWidth="1"/>
    <col min="4593" max="4593" width="4.25" style="81" customWidth="1"/>
    <col min="4594" max="4594" width="1.25" style="81" customWidth="1"/>
    <col min="4595" max="4595" width="12.25" style="81" customWidth="1"/>
    <col min="4596" max="4596" width="0.5" style="81" customWidth="1"/>
    <col min="4597" max="4597" width="11.5" style="81" customWidth="1"/>
    <col min="4598" max="4844" width="9" style="81"/>
    <col min="4845" max="4845" width="5.125" style="81" customWidth="1"/>
    <col min="4846" max="4846" width="3.625" style="81" customWidth="1"/>
    <col min="4847" max="4847" width="42.125" style="81" customWidth="1"/>
    <col min="4848" max="4848" width="1.25" style="81" customWidth="1"/>
    <col min="4849" max="4849" width="4.25" style="81" customWidth="1"/>
    <col min="4850" max="4850" width="1.25" style="81" customWidth="1"/>
    <col min="4851" max="4851" width="12.25" style="81" customWidth="1"/>
    <col min="4852" max="4852" width="0.5" style="81" customWidth="1"/>
    <col min="4853" max="4853" width="11.5" style="81" customWidth="1"/>
    <col min="4854" max="5100" width="9" style="81"/>
    <col min="5101" max="5101" width="5.125" style="81" customWidth="1"/>
    <col min="5102" max="5102" width="3.625" style="81" customWidth="1"/>
    <col min="5103" max="5103" width="42.125" style="81" customWidth="1"/>
    <col min="5104" max="5104" width="1.25" style="81" customWidth="1"/>
    <col min="5105" max="5105" width="4.25" style="81" customWidth="1"/>
    <col min="5106" max="5106" width="1.25" style="81" customWidth="1"/>
    <col min="5107" max="5107" width="12.25" style="81" customWidth="1"/>
    <col min="5108" max="5108" width="0.5" style="81" customWidth="1"/>
    <col min="5109" max="5109" width="11.5" style="81" customWidth="1"/>
    <col min="5110" max="5356" width="9" style="81"/>
    <col min="5357" max="5357" width="5.125" style="81" customWidth="1"/>
    <col min="5358" max="5358" width="3.625" style="81" customWidth="1"/>
    <col min="5359" max="5359" width="42.125" style="81" customWidth="1"/>
    <col min="5360" max="5360" width="1.25" style="81" customWidth="1"/>
    <col min="5361" max="5361" width="4.25" style="81" customWidth="1"/>
    <col min="5362" max="5362" width="1.25" style="81" customWidth="1"/>
    <col min="5363" max="5363" width="12.25" style="81" customWidth="1"/>
    <col min="5364" max="5364" width="0.5" style="81" customWidth="1"/>
    <col min="5365" max="5365" width="11.5" style="81" customWidth="1"/>
    <col min="5366" max="5612" width="9" style="81"/>
    <col min="5613" max="5613" width="5.125" style="81" customWidth="1"/>
    <col min="5614" max="5614" width="3.625" style="81" customWidth="1"/>
    <col min="5615" max="5615" width="42.125" style="81" customWidth="1"/>
    <col min="5616" max="5616" width="1.25" style="81" customWidth="1"/>
    <col min="5617" max="5617" width="4.25" style="81" customWidth="1"/>
    <col min="5618" max="5618" width="1.25" style="81" customWidth="1"/>
    <col min="5619" max="5619" width="12.25" style="81" customWidth="1"/>
    <col min="5620" max="5620" width="0.5" style="81" customWidth="1"/>
    <col min="5621" max="5621" width="11.5" style="81" customWidth="1"/>
    <col min="5622" max="5868" width="9" style="81"/>
    <col min="5869" max="5869" width="5.125" style="81" customWidth="1"/>
    <col min="5870" max="5870" width="3.625" style="81" customWidth="1"/>
    <col min="5871" max="5871" width="42.125" style="81" customWidth="1"/>
    <col min="5872" max="5872" width="1.25" style="81" customWidth="1"/>
    <col min="5873" max="5873" width="4.25" style="81" customWidth="1"/>
    <col min="5874" max="5874" width="1.25" style="81" customWidth="1"/>
    <col min="5875" max="5875" width="12.25" style="81" customWidth="1"/>
    <col min="5876" max="5876" width="0.5" style="81" customWidth="1"/>
    <col min="5877" max="5877" width="11.5" style="81" customWidth="1"/>
    <col min="5878" max="6124" width="9" style="81"/>
    <col min="6125" max="6125" width="5.125" style="81" customWidth="1"/>
    <col min="6126" max="6126" width="3.625" style="81" customWidth="1"/>
    <col min="6127" max="6127" width="42.125" style="81" customWidth="1"/>
    <col min="6128" max="6128" width="1.25" style="81" customWidth="1"/>
    <col min="6129" max="6129" width="4.25" style="81" customWidth="1"/>
    <col min="6130" max="6130" width="1.25" style="81" customWidth="1"/>
    <col min="6131" max="6131" width="12.25" style="81" customWidth="1"/>
    <col min="6132" max="6132" width="0.5" style="81" customWidth="1"/>
    <col min="6133" max="6133" width="11.5" style="81" customWidth="1"/>
    <col min="6134" max="6380" width="9" style="81"/>
    <col min="6381" max="6381" width="5.125" style="81" customWidth="1"/>
    <col min="6382" max="6382" width="3.625" style="81" customWidth="1"/>
    <col min="6383" max="6383" width="42.125" style="81" customWidth="1"/>
    <col min="6384" max="6384" width="1.25" style="81" customWidth="1"/>
    <col min="6385" max="6385" width="4.25" style="81" customWidth="1"/>
    <col min="6386" max="6386" width="1.25" style="81" customWidth="1"/>
    <col min="6387" max="6387" width="12.25" style="81" customWidth="1"/>
    <col min="6388" max="6388" width="0.5" style="81" customWidth="1"/>
    <col min="6389" max="6389" width="11.5" style="81" customWidth="1"/>
    <col min="6390" max="6636" width="9" style="81"/>
    <col min="6637" max="6637" width="5.125" style="81" customWidth="1"/>
    <col min="6638" max="6638" width="3.625" style="81" customWidth="1"/>
    <col min="6639" max="6639" width="42.125" style="81" customWidth="1"/>
    <col min="6640" max="6640" width="1.25" style="81" customWidth="1"/>
    <col min="6641" max="6641" width="4.25" style="81" customWidth="1"/>
    <col min="6642" max="6642" width="1.25" style="81" customWidth="1"/>
    <col min="6643" max="6643" width="12.25" style="81" customWidth="1"/>
    <col min="6644" max="6644" width="0.5" style="81" customWidth="1"/>
    <col min="6645" max="6645" width="11.5" style="81" customWidth="1"/>
    <col min="6646" max="6892" width="9" style="81"/>
    <col min="6893" max="6893" width="5.125" style="81" customWidth="1"/>
    <col min="6894" max="6894" width="3.625" style="81" customWidth="1"/>
    <col min="6895" max="6895" width="42.125" style="81" customWidth="1"/>
    <col min="6896" max="6896" width="1.25" style="81" customWidth="1"/>
    <col min="6897" max="6897" width="4.25" style="81" customWidth="1"/>
    <col min="6898" max="6898" width="1.25" style="81" customWidth="1"/>
    <col min="6899" max="6899" width="12.25" style="81" customWidth="1"/>
    <col min="6900" max="6900" width="0.5" style="81" customWidth="1"/>
    <col min="6901" max="6901" width="11.5" style="81" customWidth="1"/>
    <col min="6902" max="7148" width="9" style="81"/>
    <col min="7149" max="7149" width="5.125" style="81" customWidth="1"/>
    <col min="7150" max="7150" width="3.625" style="81" customWidth="1"/>
    <col min="7151" max="7151" width="42.125" style="81" customWidth="1"/>
    <col min="7152" max="7152" width="1.25" style="81" customWidth="1"/>
    <col min="7153" max="7153" width="4.25" style="81" customWidth="1"/>
    <col min="7154" max="7154" width="1.25" style="81" customWidth="1"/>
    <col min="7155" max="7155" width="12.25" style="81" customWidth="1"/>
    <col min="7156" max="7156" width="0.5" style="81" customWidth="1"/>
    <col min="7157" max="7157" width="11.5" style="81" customWidth="1"/>
    <col min="7158" max="7404" width="9" style="81"/>
    <col min="7405" max="7405" width="5.125" style="81" customWidth="1"/>
    <col min="7406" max="7406" width="3.625" style="81" customWidth="1"/>
    <col min="7407" max="7407" width="42.125" style="81" customWidth="1"/>
    <col min="7408" max="7408" width="1.25" style="81" customWidth="1"/>
    <col min="7409" max="7409" width="4.25" style="81" customWidth="1"/>
    <col min="7410" max="7410" width="1.25" style="81" customWidth="1"/>
    <col min="7411" max="7411" width="12.25" style="81" customWidth="1"/>
    <col min="7412" max="7412" width="0.5" style="81" customWidth="1"/>
    <col min="7413" max="7413" width="11.5" style="81" customWidth="1"/>
    <col min="7414" max="7660" width="9" style="81"/>
    <col min="7661" max="7661" width="5.125" style="81" customWidth="1"/>
    <col min="7662" max="7662" width="3.625" style="81" customWidth="1"/>
    <col min="7663" max="7663" width="42.125" style="81" customWidth="1"/>
    <col min="7664" max="7664" width="1.25" style="81" customWidth="1"/>
    <col min="7665" max="7665" width="4.25" style="81" customWidth="1"/>
    <col min="7666" max="7666" width="1.25" style="81" customWidth="1"/>
    <col min="7667" max="7667" width="12.25" style="81" customWidth="1"/>
    <col min="7668" max="7668" width="0.5" style="81" customWidth="1"/>
    <col min="7669" max="7669" width="11.5" style="81" customWidth="1"/>
    <col min="7670" max="7916" width="9" style="81"/>
    <col min="7917" max="7917" width="5.125" style="81" customWidth="1"/>
    <col min="7918" max="7918" width="3.625" style="81" customWidth="1"/>
    <col min="7919" max="7919" width="42.125" style="81" customWidth="1"/>
    <col min="7920" max="7920" width="1.25" style="81" customWidth="1"/>
    <col min="7921" max="7921" width="4.25" style="81" customWidth="1"/>
    <col min="7922" max="7922" width="1.25" style="81" customWidth="1"/>
    <col min="7923" max="7923" width="12.25" style="81" customWidth="1"/>
    <col min="7924" max="7924" width="0.5" style="81" customWidth="1"/>
    <col min="7925" max="7925" width="11.5" style="81" customWidth="1"/>
    <col min="7926" max="8172" width="9" style="81"/>
    <col min="8173" max="8173" width="5.125" style="81" customWidth="1"/>
    <col min="8174" max="8174" width="3.625" style="81" customWidth="1"/>
    <col min="8175" max="8175" width="42.125" style="81" customWidth="1"/>
    <col min="8176" max="8176" width="1.25" style="81" customWidth="1"/>
    <col min="8177" max="8177" width="4.25" style="81" customWidth="1"/>
    <col min="8178" max="8178" width="1.25" style="81" customWidth="1"/>
    <col min="8179" max="8179" width="12.25" style="81" customWidth="1"/>
    <col min="8180" max="8180" width="0.5" style="81" customWidth="1"/>
    <col min="8181" max="8181" width="11.5" style="81" customWidth="1"/>
    <col min="8182" max="8428" width="9" style="81"/>
    <col min="8429" max="8429" width="5.125" style="81" customWidth="1"/>
    <col min="8430" max="8430" width="3.625" style="81" customWidth="1"/>
    <col min="8431" max="8431" width="42.125" style="81" customWidth="1"/>
    <col min="8432" max="8432" width="1.25" style="81" customWidth="1"/>
    <col min="8433" max="8433" width="4.25" style="81" customWidth="1"/>
    <col min="8434" max="8434" width="1.25" style="81" customWidth="1"/>
    <col min="8435" max="8435" width="12.25" style="81" customWidth="1"/>
    <col min="8436" max="8436" width="0.5" style="81" customWidth="1"/>
    <col min="8437" max="8437" width="11.5" style="81" customWidth="1"/>
    <col min="8438" max="8684" width="9" style="81"/>
    <col min="8685" max="8685" width="5.125" style="81" customWidth="1"/>
    <col min="8686" max="8686" width="3.625" style="81" customWidth="1"/>
    <col min="8687" max="8687" width="42.125" style="81" customWidth="1"/>
    <col min="8688" max="8688" width="1.25" style="81" customWidth="1"/>
    <col min="8689" max="8689" width="4.25" style="81" customWidth="1"/>
    <col min="8690" max="8690" width="1.25" style="81" customWidth="1"/>
    <col min="8691" max="8691" width="12.25" style="81" customWidth="1"/>
    <col min="8692" max="8692" width="0.5" style="81" customWidth="1"/>
    <col min="8693" max="8693" width="11.5" style="81" customWidth="1"/>
    <col min="8694" max="8940" width="9" style="81"/>
    <col min="8941" max="8941" width="5.125" style="81" customWidth="1"/>
    <col min="8942" max="8942" width="3.625" style="81" customWidth="1"/>
    <col min="8943" max="8943" width="42.125" style="81" customWidth="1"/>
    <col min="8944" max="8944" width="1.25" style="81" customWidth="1"/>
    <col min="8945" max="8945" width="4.25" style="81" customWidth="1"/>
    <col min="8946" max="8946" width="1.25" style="81" customWidth="1"/>
    <col min="8947" max="8947" width="12.25" style="81" customWidth="1"/>
    <col min="8948" max="8948" width="0.5" style="81" customWidth="1"/>
    <col min="8949" max="8949" width="11.5" style="81" customWidth="1"/>
    <col min="8950" max="9196" width="9" style="81"/>
    <col min="9197" max="9197" width="5.125" style="81" customWidth="1"/>
    <col min="9198" max="9198" width="3.625" style="81" customWidth="1"/>
    <col min="9199" max="9199" width="42.125" style="81" customWidth="1"/>
    <col min="9200" max="9200" width="1.25" style="81" customWidth="1"/>
    <col min="9201" max="9201" width="4.25" style="81" customWidth="1"/>
    <col min="9202" max="9202" width="1.25" style="81" customWidth="1"/>
    <col min="9203" max="9203" width="12.25" style="81" customWidth="1"/>
    <col min="9204" max="9204" width="0.5" style="81" customWidth="1"/>
    <col min="9205" max="9205" width="11.5" style="81" customWidth="1"/>
    <col min="9206" max="9452" width="9" style="81"/>
    <col min="9453" max="9453" width="5.125" style="81" customWidth="1"/>
    <col min="9454" max="9454" width="3.625" style="81" customWidth="1"/>
    <col min="9455" max="9455" width="42.125" style="81" customWidth="1"/>
    <col min="9456" max="9456" width="1.25" style="81" customWidth="1"/>
    <col min="9457" max="9457" width="4.25" style="81" customWidth="1"/>
    <col min="9458" max="9458" width="1.25" style="81" customWidth="1"/>
    <col min="9459" max="9459" width="12.25" style="81" customWidth="1"/>
    <col min="9460" max="9460" width="0.5" style="81" customWidth="1"/>
    <col min="9461" max="9461" width="11.5" style="81" customWidth="1"/>
    <col min="9462" max="9708" width="9" style="81"/>
    <col min="9709" max="9709" width="5.125" style="81" customWidth="1"/>
    <col min="9710" max="9710" width="3.625" style="81" customWidth="1"/>
    <col min="9711" max="9711" width="42.125" style="81" customWidth="1"/>
    <col min="9712" max="9712" width="1.25" style="81" customWidth="1"/>
    <col min="9713" max="9713" width="4.25" style="81" customWidth="1"/>
    <col min="9714" max="9714" width="1.25" style="81" customWidth="1"/>
    <col min="9715" max="9715" width="12.25" style="81" customWidth="1"/>
    <col min="9716" max="9716" width="0.5" style="81" customWidth="1"/>
    <col min="9717" max="9717" width="11.5" style="81" customWidth="1"/>
    <col min="9718" max="9964" width="9" style="81"/>
    <col min="9965" max="9965" width="5.125" style="81" customWidth="1"/>
    <col min="9966" max="9966" width="3.625" style="81" customWidth="1"/>
    <col min="9967" max="9967" width="42.125" style="81" customWidth="1"/>
    <col min="9968" max="9968" width="1.25" style="81" customWidth="1"/>
    <col min="9969" max="9969" width="4.25" style="81" customWidth="1"/>
    <col min="9970" max="9970" width="1.25" style="81" customWidth="1"/>
    <col min="9971" max="9971" width="12.25" style="81" customWidth="1"/>
    <col min="9972" max="9972" width="0.5" style="81" customWidth="1"/>
    <col min="9973" max="9973" width="11.5" style="81" customWidth="1"/>
    <col min="9974" max="10220" width="9" style="81"/>
    <col min="10221" max="10221" width="5.125" style="81" customWidth="1"/>
    <col min="10222" max="10222" width="3.625" style="81" customWidth="1"/>
    <col min="10223" max="10223" width="42.125" style="81" customWidth="1"/>
    <col min="10224" max="10224" width="1.25" style="81" customWidth="1"/>
    <col min="10225" max="10225" width="4.25" style="81" customWidth="1"/>
    <col min="10226" max="10226" width="1.25" style="81" customWidth="1"/>
    <col min="10227" max="10227" width="12.25" style="81" customWidth="1"/>
    <col min="10228" max="10228" width="0.5" style="81" customWidth="1"/>
    <col min="10229" max="10229" width="11.5" style="81" customWidth="1"/>
    <col min="10230" max="10476" width="9" style="81"/>
    <col min="10477" max="10477" width="5.125" style="81" customWidth="1"/>
    <col min="10478" max="10478" width="3.625" style="81" customWidth="1"/>
    <col min="10479" max="10479" width="42.125" style="81" customWidth="1"/>
    <col min="10480" max="10480" width="1.25" style="81" customWidth="1"/>
    <col min="10481" max="10481" width="4.25" style="81" customWidth="1"/>
    <col min="10482" max="10482" width="1.25" style="81" customWidth="1"/>
    <col min="10483" max="10483" width="12.25" style="81" customWidth="1"/>
    <col min="10484" max="10484" width="0.5" style="81" customWidth="1"/>
    <col min="10485" max="10485" width="11.5" style="81" customWidth="1"/>
    <col min="10486" max="10732" width="9" style="81"/>
    <col min="10733" max="10733" width="5.125" style="81" customWidth="1"/>
    <col min="10734" max="10734" width="3.625" style="81" customWidth="1"/>
    <col min="10735" max="10735" width="42.125" style="81" customWidth="1"/>
    <col min="10736" max="10736" width="1.25" style="81" customWidth="1"/>
    <col min="10737" max="10737" width="4.25" style="81" customWidth="1"/>
    <col min="10738" max="10738" width="1.25" style="81" customWidth="1"/>
    <col min="10739" max="10739" width="12.25" style="81" customWidth="1"/>
    <col min="10740" max="10740" width="0.5" style="81" customWidth="1"/>
    <col min="10741" max="10741" width="11.5" style="81" customWidth="1"/>
    <col min="10742" max="10988" width="9" style="81"/>
    <col min="10989" max="10989" width="5.125" style="81" customWidth="1"/>
    <col min="10990" max="10990" width="3.625" style="81" customWidth="1"/>
    <col min="10991" max="10991" width="42.125" style="81" customWidth="1"/>
    <col min="10992" max="10992" width="1.25" style="81" customWidth="1"/>
    <col min="10993" max="10993" width="4.25" style="81" customWidth="1"/>
    <col min="10994" max="10994" width="1.25" style="81" customWidth="1"/>
    <col min="10995" max="10995" width="12.25" style="81" customWidth="1"/>
    <col min="10996" max="10996" width="0.5" style="81" customWidth="1"/>
    <col min="10997" max="10997" width="11.5" style="81" customWidth="1"/>
    <col min="10998" max="11244" width="9" style="81"/>
    <col min="11245" max="11245" width="5.125" style="81" customWidth="1"/>
    <col min="11246" max="11246" width="3.625" style="81" customWidth="1"/>
    <col min="11247" max="11247" width="42.125" style="81" customWidth="1"/>
    <col min="11248" max="11248" width="1.25" style="81" customWidth="1"/>
    <col min="11249" max="11249" width="4.25" style="81" customWidth="1"/>
    <col min="11250" max="11250" width="1.25" style="81" customWidth="1"/>
    <col min="11251" max="11251" width="12.25" style="81" customWidth="1"/>
    <col min="11252" max="11252" width="0.5" style="81" customWidth="1"/>
    <col min="11253" max="11253" width="11.5" style="81" customWidth="1"/>
    <col min="11254" max="11500" width="9" style="81"/>
    <col min="11501" max="11501" width="5.125" style="81" customWidth="1"/>
    <col min="11502" max="11502" width="3.625" style="81" customWidth="1"/>
    <col min="11503" max="11503" width="42.125" style="81" customWidth="1"/>
    <col min="11504" max="11504" width="1.25" style="81" customWidth="1"/>
    <col min="11505" max="11505" width="4.25" style="81" customWidth="1"/>
    <col min="11506" max="11506" width="1.25" style="81" customWidth="1"/>
    <col min="11507" max="11507" width="12.25" style="81" customWidth="1"/>
    <col min="11508" max="11508" width="0.5" style="81" customWidth="1"/>
    <col min="11509" max="11509" width="11.5" style="81" customWidth="1"/>
    <col min="11510" max="11756" width="9" style="81"/>
    <col min="11757" max="11757" width="5.125" style="81" customWidth="1"/>
    <col min="11758" max="11758" width="3.625" style="81" customWidth="1"/>
    <col min="11759" max="11759" width="42.125" style="81" customWidth="1"/>
    <col min="11760" max="11760" width="1.25" style="81" customWidth="1"/>
    <col min="11761" max="11761" width="4.25" style="81" customWidth="1"/>
    <col min="11762" max="11762" width="1.25" style="81" customWidth="1"/>
    <col min="11763" max="11763" width="12.25" style="81" customWidth="1"/>
    <col min="11764" max="11764" width="0.5" style="81" customWidth="1"/>
    <col min="11765" max="11765" width="11.5" style="81" customWidth="1"/>
    <col min="11766" max="12012" width="9" style="81"/>
    <col min="12013" max="12013" width="5.125" style="81" customWidth="1"/>
    <col min="12014" max="12014" width="3.625" style="81" customWidth="1"/>
    <col min="12015" max="12015" width="42.125" style="81" customWidth="1"/>
    <col min="12016" max="12016" width="1.25" style="81" customWidth="1"/>
    <col min="12017" max="12017" width="4.25" style="81" customWidth="1"/>
    <col min="12018" max="12018" width="1.25" style="81" customWidth="1"/>
    <col min="12019" max="12019" width="12.25" style="81" customWidth="1"/>
    <col min="12020" max="12020" width="0.5" style="81" customWidth="1"/>
    <col min="12021" max="12021" width="11.5" style="81" customWidth="1"/>
    <col min="12022" max="12268" width="9" style="81"/>
    <col min="12269" max="12269" width="5.125" style="81" customWidth="1"/>
    <col min="12270" max="12270" width="3.625" style="81" customWidth="1"/>
    <col min="12271" max="12271" width="42.125" style="81" customWidth="1"/>
    <col min="12272" max="12272" width="1.25" style="81" customWidth="1"/>
    <col min="12273" max="12273" width="4.25" style="81" customWidth="1"/>
    <col min="12274" max="12274" width="1.25" style="81" customWidth="1"/>
    <col min="12275" max="12275" width="12.25" style="81" customWidth="1"/>
    <col min="12276" max="12276" width="0.5" style="81" customWidth="1"/>
    <col min="12277" max="12277" width="11.5" style="81" customWidth="1"/>
    <col min="12278" max="12524" width="9" style="81"/>
    <col min="12525" max="12525" width="5.125" style="81" customWidth="1"/>
    <col min="12526" max="12526" width="3.625" style="81" customWidth="1"/>
    <col min="12527" max="12527" width="42.125" style="81" customWidth="1"/>
    <col min="12528" max="12528" width="1.25" style="81" customWidth="1"/>
    <col min="12529" max="12529" width="4.25" style="81" customWidth="1"/>
    <col min="12530" max="12530" width="1.25" style="81" customWidth="1"/>
    <col min="12531" max="12531" width="12.25" style="81" customWidth="1"/>
    <col min="12532" max="12532" width="0.5" style="81" customWidth="1"/>
    <col min="12533" max="12533" width="11.5" style="81" customWidth="1"/>
    <col min="12534" max="12780" width="9" style="81"/>
    <col min="12781" max="12781" width="5.125" style="81" customWidth="1"/>
    <col min="12782" max="12782" width="3.625" style="81" customWidth="1"/>
    <col min="12783" max="12783" width="42.125" style="81" customWidth="1"/>
    <col min="12784" max="12784" width="1.25" style="81" customWidth="1"/>
    <col min="12785" max="12785" width="4.25" style="81" customWidth="1"/>
    <col min="12786" max="12786" width="1.25" style="81" customWidth="1"/>
    <col min="12787" max="12787" width="12.25" style="81" customWidth="1"/>
    <col min="12788" max="12788" width="0.5" style="81" customWidth="1"/>
    <col min="12789" max="12789" width="11.5" style="81" customWidth="1"/>
    <col min="12790" max="13036" width="9" style="81"/>
    <col min="13037" max="13037" width="5.125" style="81" customWidth="1"/>
    <col min="13038" max="13038" width="3.625" style="81" customWidth="1"/>
    <col min="13039" max="13039" width="42.125" style="81" customWidth="1"/>
    <col min="13040" max="13040" width="1.25" style="81" customWidth="1"/>
    <col min="13041" max="13041" width="4.25" style="81" customWidth="1"/>
    <col min="13042" max="13042" width="1.25" style="81" customWidth="1"/>
    <col min="13043" max="13043" width="12.25" style="81" customWidth="1"/>
    <col min="13044" max="13044" width="0.5" style="81" customWidth="1"/>
    <col min="13045" max="13045" width="11.5" style="81" customWidth="1"/>
    <col min="13046" max="13292" width="9" style="81"/>
    <col min="13293" max="13293" width="5.125" style="81" customWidth="1"/>
    <col min="13294" max="13294" width="3.625" style="81" customWidth="1"/>
    <col min="13295" max="13295" width="42.125" style="81" customWidth="1"/>
    <col min="13296" max="13296" width="1.25" style="81" customWidth="1"/>
    <col min="13297" max="13297" width="4.25" style="81" customWidth="1"/>
    <col min="13298" max="13298" width="1.25" style="81" customWidth="1"/>
    <col min="13299" max="13299" width="12.25" style="81" customWidth="1"/>
    <col min="13300" max="13300" width="0.5" style="81" customWidth="1"/>
    <col min="13301" max="13301" width="11.5" style="81" customWidth="1"/>
    <col min="13302" max="13548" width="9" style="81"/>
    <col min="13549" max="13549" width="5.125" style="81" customWidth="1"/>
    <col min="13550" max="13550" width="3.625" style="81" customWidth="1"/>
    <col min="13551" max="13551" width="42.125" style="81" customWidth="1"/>
    <col min="13552" max="13552" width="1.25" style="81" customWidth="1"/>
    <col min="13553" max="13553" width="4.25" style="81" customWidth="1"/>
    <col min="13554" max="13554" width="1.25" style="81" customWidth="1"/>
    <col min="13555" max="13555" width="12.25" style="81" customWidth="1"/>
    <col min="13556" max="13556" width="0.5" style="81" customWidth="1"/>
    <col min="13557" max="13557" width="11.5" style="81" customWidth="1"/>
    <col min="13558" max="13804" width="9" style="81"/>
    <col min="13805" max="13805" width="5.125" style="81" customWidth="1"/>
    <col min="13806" max="13806" width="3.625" style="81" customWidth="1"/>
    <col min="13807" max="13807" width="42.125" style="81" customWidth="1"/>
    <col min="13808" max="13808" width="1.25" style="81" customWidth="1"/>
    <col min="13809" max="13809" width="4.25" style="81" customWidth="1"/>
    <col min="13810" max="13810" width="1.25" style="81" customWidth="1"/>
    <col min="13811" max="13811" width="12.25" style="81" customWidth="1"/>
    <col min="13812" max="13812" width="0.5" style="81" customWidth="1"/>
    <col min="13813" max="13813" width="11.5" style="81" customWidth="1"/>
    <col min="13814" max="14060" width="9" style="81"/>
    <col min="14061" max="14061" width="5.125" style="81" customWidth="1"/>
    <col min="14062" max="14062" width="3.625" style="81" customWidth="1"/>
    <col min="14063" max="14063" width="42.125" style="81" customWidth="1"/>
    <col min="14064" max="14064" width="1.25" style="81" customWidth="1"/>
    <col min="14065" max="14065" width="4.25" style="81" customWidth="1"/>
    <col min="14066" max="14066" width="1.25" style="81" customWidth="1"/>
    <col min="14067" max="14067" width="12.25" style="81" customWidth="1"/>
    <col min="14068" max="14068" width="0.5" style="81" customWidth="1"/>
    <col min="14069" max="14069" width="11.5" style="81" customWidth="1"/>
    <col min="14070" max="14316" width="9" style="81"/>
    <col min="14317" max="14317" width="5.125" style="81" customWidth="1"/>
    <col min="14318" max="14318" width="3.625" style="81" customWidth="1"/>
    <col min="14319" max="14319" width="42.125" style="81" customWidth="1"/>
    <col min="14320" max="14320" width="1.25" style="81" customWidth="1"/>
    <col min="14321" max="14321" width="4.25" style="81" customWidth="1"/>
    <col min="14322" max="14322" width="1.25" style="81" customWidth="1"/>
    <col min="14323" max="14323" width="12.25" style="81" customWidth="1"/>
    <col min="14324" max="14324" width="0.5" style="81" customWidth="1"/>
    <col min="14325" max="14325" width="11.5" style="81" customWidth="1"/>
    <col min="14326" max="14572" width="9" style="81"/>
    <col min="14573" max="14573" width="5.125" style="81" customWidth="1"/>
    <col min="14574" max="14574" width="3.625" style="81" customWidth="1"/>
    <col min="14575" max="14575" width="42.125" style="81" customWidth="1"/>
    <col min="14576" max="14576" width="1.25" style="81" customWidth="1"/>
    <col min="14577" max="14577" width="4.25" style="81" customWidth="1"/>
    <col min="14578" max="14578" width="1.25" style="81" customWidth="1"/>
    <col min="14579" max="14579" width="12.25" style="81" customWidth="1"/>
    <col min="14580" max="14580" width="0.5" style="81" customWidth="1"/>
    <col min="14581" max="14581" width="11.5" style="81" customWidth="1"/>
    <col min="14582" max="14828" width="9" style="81"/>
    <col min="14829" max="14829" width="5.125" style="81" customWidth="1"/>
    <col min="14830" max="14830" width="3.625" style="81" customWidth="1"/>
    <col min="14831" max="14831" width="42.125" style="81" customWidth="1"/>
    <col min="14832" max="14832" width="1.25" style="81" customWidth="1"/>
    <col min="14833" max="14833" width="4.25" style="81" customWidth="1"/>
    <col min="14834" max="14834" width="1.25" style="81" customWidth="1"/>
    <col min="14835" max="14835" width="12.25" style="81" customWidth="1"/>
    <col min="14836" max="14836" width="0.5" style="81" customWidth="1"/>
    <col min="14837" max="14837" width="11.5" style="81" customWidth="1"/>
    <col min="14838" max="15084" width="9" style="81"/>
    <col min="15085" max="15085" width="5.125" style="81" customWidth="1"/>
    <col min="15086" max="15086" width="3.625" style="81" customWidth="1"/>
    <col min="15087" max="15087" width="42.125" style="81" customWidth="1"/>
    <col min="15088" max="15088" width="1.25" style="81" customWidth="1"/>
    <col min="15089" max="15089" width="4.25" style="81" customWidth="1"/>
    <col min="15090" max="15090" width="1.25" style="81" customWidth="1"/>
    <col min="15091" max="15091" width="12.25" style="81" customWidth="1"/>
    <col min="15092" max="15092" width="0.5" style="81" customWidth="1"/>
    <col min="15093" max="15093" width="11.5" style="81" customWidth="1"/>
    <col min="15094" max="15340" width="9" style="81"/>
    <col min="15341" max="15341" width="5.125" style="81" customWidth="1"/>
    <col min="15342" max="15342" width="3.625" style="81" customWidth="1"/>
    <col min="15343" max="15343" width="42.125" style="81" customWidth="1"/>
    <col min="15344" max="15344" width="1.25" style="81" customWidth="1"/>
    <col min="15345" max="15345" width="4.25" style="81" customWidth="1"/>
    <col min="15346" max="15346" width="1.25" style="81" customWidth="1"/>
    <col min="15347" max="15347" width="12.25" style="81" customWidth="1"/>
    <col min="15348" max="15348" width="0.5" style="81" customWidth="1"/>
    <col min="15349" max="15349" width="11.5" style="81" customWidth="1"/>
    <col min="15350" max="15596" width="9" style="81"/>
    <col min="15597" max="15597" width="5.125" style="81" customWidth="1"/>
    <col min="15598" max="15598" width="3.625" style="81" customWidth="1"/>
    <col min="15599" max="15599" width="42.125" style="81" customWidth="1"/>
    <col min="15600" max="15600" width="1.25" style="81" customWidth="1"/>
    <col min="15601" max="15601" width="4.25" style="81" customWidth="1"/>
    <col min="15602" max="15602" width="1.25" style="81" customWidth="1"/>
    <col min="15603" max="15603" width="12.25" style="81" customWidth="1"/>
    <col min="15604" max="15604" width="0.5" style="81" customWidth="1"/>
    <col min="15605" max="15605" width="11.5" style="81" customWidth="1"/>
    <col min="15606" max="15852" width="9" style="81"/>
    <col min="15853" max="15853" width="5.125" style="81" customWidth="1"/>
    <col min="15854" max="15854" width="3.625" style="81" customWidth="1"/>
    <col min="15855" max="15855" width="42.125" style="81" customWidth="1"/>
    <col min="15856" max="15856" width="1.25" style="81" customWidth="1"/>
    <col min="15857" max="15857" width="4.25" style="81" customWidth="1"/>
    <col min="15858" max="15858" width="1.25" style="81" customWidth="1"/>
    <col min="15859" max="15859" width="12.25" style="81" customWidth="1"/>
    <col min="15860" max="15860" width="0.5" style="81" customWidth="1"/>
    <col min="15861" max="15861" width="11.5" style="81" customWidth="1"/>
    <col min="15862" max="16108" width="9" style="81"/>
    <col min="16109" max="16109" width="5.125" style="81" customWidth="1"/>
    <col min="16110" max="16110" width="3.625" style="81" customWidth="1"/>
    <col min="16111" max="16111" width="42.125" style="81" customWidth="1"/>
    <col min="16112" max="16112" width="1.25" style="81" customWidth="1"/>
    <col min="16113" max="16113" width="4.25" style="81" customWidth="1"/>
    <col min="16114" max="16114" width="1.25" style="81" customWidth="1"/>
    <col min="16115" max="16115" width="12.25" style="81" customWidth="1"/>
    <col min="16116" max="16116" width="0.5" style="81" customWidth="1"/>
    <col min="16117" max="16117" width="11.5" style="81" customWidth="1"/>
    <col min="16118" max="16384" width="9" style="81"/>
  </cols>
  <sheetData>
    <row r="1" spans="1:10" ht="6" customHeight="1">
      <c r="B1" s="250"/>
      <c r="C1" s="250"/>
      <c r="D1" s="488"/>
      <c r="E1" s="485"/>
      <c r="F1" s="488"/>
      <c r="G1" s="251"/>
      <c r="H1" s="488"/>
      <c r="I1" s="485"/>
      <c r="J1" s="488"/>
    </row>
    <row r="2" spans="1:10">
      <c r="A2" s="210">
        <v>10</v>
      </c>
      <c r="B2" s="186" t="s">
        <v>100</v>
      </c>
      <c r="C2" s="190"/>
      <c r="D2" s="206"/>
      <c r="E2" s="206"/>
      <c r="F2" s="206"/>
      <c r="G2" s="206"/>
      <c r="H2" s="190"/>
      <c r="I2" s="190"/>
      <c r="J2" s="190"/>
    </row>
    <row r="3" spans="1:10" ht="1.5" customHeight="1">
      <c r="A3" s="210"/>
      <c r="B3" s="186"/>
      <c r="C3" s="190"/>
      <c r="D3" s="206"/>
      <c r="E3" s="206"/>
      <c r="F3" s="206"/>
      <c r="G3" s="206"/>
      <c r="H3" s="190"/>
      <c r="I3" s="190"/>
      <c r="J3" s="190"/>
    </row>
    <row r="4" spans="1:10" ht="12" customHeight="1">
      <c r="A4" s="369">
        <v>10.1</v>
      </c>
      <c r="B4" s="732" t="s">
        <v>444</v>
      </c>
      <c r="C4" s="733"/>
      <c r="D4" s="733"/>
      <c r="E4" s="733"/>
      <c r="F4" s="733"/>
      <c r="G4" s="733"/>
      <c r="H4" s="733"/>
      <c r="I4" s="733"/>
      <c r="J4" s="733"/>
    </row>
    <row r="5" spans="1:10">
      <c r="A5" s="210"/>
      <c r="B5" s="733"/>
      <c r="C5" s="733"/>
      <c r="D5" s="733"/>
      <c r="E5" s="733"/>
      <c r="F5" s="733"/>
      <c r="G5" s="733"/>
      <c r="H5" s="733"/>
      <c r="I5" s="733"/>
      <c r="J5" s="733"/>
    </row>
    <row r="6" spans="1:10" ht="3.75" customHeight="1">
      <c r="A6" s="210"/>
      <c r="B6" s="495"/>
      <c r="C6" s="495"/>
      <c r="D6" s="495"/>
      <c r="E6" s="495"/>
      <c r="F6" s="495"/>
      <c r="G6" s="495"/>
      <c r="H6" s="495"/>
      <c r="I6" s="496"/>
      <c r="J6" s="496"/>
    </row>
    <row r="7" spans="1:10" s="346" customFormat="1">
      <c r="B7" s="339"/>
      <c r="C7" s="339"/>
      <c r="D7" s="676"/>
      <c r="E7" s="676"/>
      <c r="F7" s="676"/>
      <c r="G7" s="573"/>
      <c r="H7" s="721" t="s">
        <v>418</v>
      </c>
      <c r="I7" s="721"/>
      <c r="J7" s="721"/>
    </row>
    <row r="8" spans="1:10" s="346" customFormat="1" ht="14.25">
      <c r="B8" s="680" t="s">
        <v>293</v>
      </c>
      <c r="C8" s="339"/>
      <c r="D8" s="673"/>
      <c r="E8" s="672"/>
      <c r="F8" s="673"/>
      <c r="G8" s="573"/>
      <c r="H8" s="659" t="s">
        <v>389</v>
      </c>
      <c r="I8" s="660"/>
      <c r="J8" s="659" t="s">
        <v>365</v>
      </c>
    </row>
    <row r="9" spans="1:10" s="346" customFormat="1">
      <c r="A9" s="371"/>
      <c r="B9" s="372"/>
      <c r="C9" s="339"/>
      <c r="D9" s="633"/>
      <c r="E9" s="633"/>
      <c r="F9" s="633"/>
      <c r="G9" s="633"/>
      <c r="H9" s="721" t="s">
        <v>419</v>
      </c>
      <c r="I9" s="721"/>
      <c r="J9" s="721"/>
    </row>
    <row r="10" spans="1:10" s="339" customFormat="1">
      <c r="A10" s="373"/>
      <c r="B10" s="374" t="s">
        <v>103</v>
      </c>
      <c r="H10" s="711" t="s">
        <v>420</v>
      </c>
      <c r="I10" s="711"/>
      <c r="J10" s="711"/>
    </row>
    <row r="11" spans="1:10" s="339" customFormat="1" ht="11.25">
      <c r="A11" s="373"/>
      <c r="B11" s="339" t="s">
        <v>289</v>
      </c>
      <c r="G11" s="376"/>
      <c r="H11" s="375">
        <v>12071</v>
      </c>
      <c r="I11" s="375"/>
      <c r="J11" s="375">
        <v>27273</v>
      </c>
    </row>
    <row r="12" spans="1:10" s="339" customFormat="1" ht="11.25">
      <c r="A12" s="373"/>
      <c r="G12" s="376"/>
      <c r="H12" s="375"/>
      <c r="I12" s="375"/>
      <c r="J12" s="375"/>
    </row>
    <row r="13" spans="1:10" s="339" customFormat="1" ht="11.25">
      <c r="A13" s="373"/>
      <c r="B13" s="339" t="s">
        <v>331</v>
      </c>
      <c r="H13" s="340">
        <v>1960</v>
      </c>
      <c r="J13" s="340">
        <v>4746</v>
      </c>
    </row>
    <row r="14" spans="1:10">
      <c r="A14" s="273"/>
      <c r="B14" s="81"/>
    </row>
    <row r="15" spans="1:10" s="339" customFormat="1" ht="11.25">
      <c r="A15" s="373"/>
      <c r="B15" s="374" t="s">
        <v>104</v>
      </c>
    </row>
    <row r="17" spans="1:10" s="339" customFormat="1" ht="11.25">
      <c r="A17" s="373"/>
      <c r="B17" s="374"/>
    </row>
    <row r="18" spans="1:10" s="339" customFormat="1" ht="11.25">
      <c r="A18" s="373"/>
      <c r="B18" s="339" t="s">
        <v>105</v>
      </c>
      <c r="H18" s="375">
        <v>260</v>
      </c>
      <c r="I18" s="340"/>
      <c r="J18" s="375">
        <v>484</v>
      </c>
    </row>
    <row r="19" spans="1:10" s="339" customFormat="1" ht="11.25">
      <c r="A19" s="373"/>
      <c r="G19" s="376"/>
      <c r="H19" s="375"/>
      <c r="I19" s="375"/>
      <c r="J19" s="375"/>
    </row>
    <row r="20" spans="1:10" s="339" customFormat="1" ht="11.25">
      <c r="A20" s="373"/>
      <c r="B20" s="339" t="s">
        <v>106</v>
      </c>
      <c r="G20" s="376"/>
      <c r="H20" s="375">
        <v>9</v>
      </c>
      <c r="I20" s="375"/>
      <c r="J20" s="375">
        <v>83</v>
      </c>
    </row>
    <row r="21" spans="1:10" s="339" customFormat="1" ht="11.25">
      <c r="A21" s="373"/>
      <c r="H21" s="340"/>
      <c r="I21" s="340"/>
      <c r="J21" s="340"/>
    </row>
    <row r="22" spans="1:10">
      <c r="A22" s="273"/>
      <c r="B22" s="81"/>
      <c r="H22" s="659" t="s">
        <v>416</v>
      </c>
      <c r="I22" s="660"/>
      <c r="J22" s="659" t="s">
        <v>417</v>
      </c>
    </row>
    <row r="23" spans="1:10" s="244" customFormat="1">
      <c r="G23" s="365"/>
      <c r="H23" s="572" t="s">
        <v>249</v>
      </c>
      <c r="I23" s="660"/>
      <c r="J23" s="572" t="s">
        <v>250</v>
      </c>
    </row>
    <row r="24" spans="1:10">
      <c r="A24" s="369"/>
      <c r="B24" s="33" t="s">
        <v>358</v>
      </c>
      <c r="H24" s="711" t="s">
        <v>92</v>
      </c>
      <c r="I24" s="711"/>
      <c r="J24" s="711"/>
    </row>
    <row r="25" spans="1:10">
      <c r="B25" s="81"/>
    </row>
    <row r="26" spans="1:10">
      <c r="B26" s="33" t="s">
        <v>103</v>
      </c>
    </row>
    <row r="27" spans="1:10">
      <c r="B27" s="81" t="s">
        <v>382</v>
      </c>
      <c r="H27" s="13">
        <v>198704.35738368638</v>
      </c>
      <c r="I27" s="13"/>
      <c r="J27" s="13">
        <v>256917</v>
      </c>
    </row>
    <row r="28" spans="1:10">
      <c r="B28" s="84" t="s">
        <v>443</v>
      </c>
      <c r="H28" s="13"/>
      <c r="I28" s="13"/>
      <c r="J28" s="13"/>
    </row>
    <row r="29" spans="1:10">
      <c r="B29" s="81" t="s">
        <v>107</v>
      </c>
      <c r="H29" s="13">
        <v>3512</v>
      </c>
      <c r="I29" s="13"/>
      <c r="J29" s="13">
        <v>5059</v>
      </c>
    </row>
    <row r="30" spans="1:10" s="631" customFormat="1">
      <c r="B30" s="631" t="s">
        <v>451</v>
      </c>
      <c r="H30" s="13">
        <v>570</v>
      </c>
      <c r="I30" s="13"/>
      <c r="J30" s="13">
        <v>880</v>
      </c>
    </row>
    <row r="31" spans="1:10">
      <c r="B31" s="81"/>
      <c r="H31" s="13"/>
      <c r="I31" s="13"/>
      <c r="J31" s="13"/>
    </row>
    <row r="32" spans="1:10">
      <c r="B32" s="81"/>
      <c r="H32" s="13"/>
      <c r="I32" s="13"/>
      <c r="J32" s="13"/>
    </row>
    <row r="33" spans="1:10">
      <c r="B33" s="33" t="s">
        <v>104</v>
      </c>
      <c r="H33" s="13"/>
      <c r="I33" s="13"/>
      <c r="J33" s="13"/>
    </row>
    <row r="34" spans="1:10">
      <c r="B34" s="81" t="s">
        <v>108</v>
      </c>
      <c r="H34" s="13">
        <v>77</v>
      </c>
      <c r="I34" s="13"/>
      <c r="J34" s="13">
        <v>97</v>
      </c>
    </row>
    <row r="35" spans="1:10">
      <c r="B35" s="81" t="s">
        <v>321</v>
      </c>
      <c r="H35" s="13">
        <v>0</v>
      </c>
      <c r="I35" s="13"/>
      <c r="J35" s="13">
        <v>2</v>
      </c>
    </row>
    <row r="36" spans="1:10">
      <c r="B36" s="81"/>
      <c r="J36" s="13"/>
    </row>
    <row r="37" spans="1:10" hidden="1">
      <c r="A37" s="217"/>
      <c r="B37" s="33" t="s">
        <v>290</v>
      </c>
    </row>
    <row r="38" spans="1:10" hidden="1">
      <c r="B38" s="81"/>
    </row>
    <row r="39" spans="1:10" hidden="1">
      <c r="B39" s="734" t="s">
        <v>291</v>
      </c>
      <c r="C39" s="734"/>
      <c r="D39" s="734"/>
      <c r="E39" s="734"/>
      <c r="F39" s="734"/>
      <c r="G39" s="734"/>
      <c r="H39" s="734"/>
      <c r="I39" s="734"/>
      <c r="J39" s="734"/>
    </row>
    <row r="40" spans="1:10" hidden="1">
      <c r="B40" s="734"/>
      <c r="C40" s="734"/>
      <c r="D40" s="734"/>
      <c r="E40" s="734"/>
      <c r="F40" s="734"/>
      <c r="G40" s="734"/>
      <c r="H40" s="734"/>
      <c r="I40" s="734"/>
      <c r="J40" s="734"/>
    </row>
    <row r="41" spans="1:10" hidden="1">
      <c r="B41" s="81"/>
    </row>
    <row r="42" spans="1:10">
      <c r="A42" s="217">
        <v>11</v>
      </c>
      <c r="B42" s="254" t="s">
        <v>112</v>
      </c>
      <c r="C42" s="254"/>
      <c r="D42" s="254"/>
      <c r="E42" s="254"/>
      <c r="F42" s="254"/>
      <c r="G42" s="189"/>
      <c r="H42" s="189"/>
      <c r="I42" s="189"/>
      <c r="J42" s="189"/>
    </row>
    <row r="43" spans="1:10" ht="3" customHeight="1">
      <c r="A43" s="255"/>
      <c r="B43" s="190"/>
      <c r="C43" s="190"/>
      <c r="D43" s="190"/>
      <c r="E43" s="190"/>
      <c r="F43" s="190"/>
      <c r="G43" s="189"/>
      <c r="H43" s="190"/>
      <c r="I43" s="190"/>
      <c r="J43" s="190"/>
    </row>
    <row r="44" spans="1:10">
      <c r="A44" s="216"/>
      <c r="B44" s="734" t="s">
        <v>459</v>
      </c>
      <c r="C44" s="734"/>
      <c r="D44" s="734"/>
      <c r="E44" s="734"/>
      <c r="F44" s="734"/>
      <c r="G44" s="734"/>
      <c r="H44" s="734"/>
      <c r="I44" s="734"/>
      <c r="J44" s="734"/>
    </row>
    <row r="45" spans="1:10">
      <c r="A45" s="216"/>
      <c r="B45" s="734"/>
      <c r="C45" s="734"/>
      <c r="D45" s="734"/>
      <c r="E45" s="734"/>
      <c r="F45" s="734"/>
      <c r="G45" s="734"/>
      <c r="H45" s="734"/>
      <c r="I45" s="734"/>
      <c r="J45" s="734"/>
    </row>
    <row r="46" spans="1:10">
      <c r="A46" s="216"/>
      <c r="B46" s="368"/>
      <c r="C46" s="368"/>
      <c r="D46" s="368"/>
      <c r="E46" s="368"/>
      <c r="F46" s="368"/>
      <c r="G46" s="368"/>
      <c r="H46" s="368"/>
      <c r="I46" s="368"/>
      <c r="J46" s="368"/>
    </row>
    <row r="47" spans="1:10">
      <c r="A47" s="217">
        <v>12</v>
      </c>
      <c r="B47" s="186" t="s">
        <v>113</v>
      </c>
      <c r="C47" s="186"/>
      <c r="D47" s="186"/>
      <c r="E47" s="186"/>
      <c r="F47" s="186"/>
      <c r="G47" s="190"/>
      <c r="H47" s="190"/>
      <c r="I47" s="190"/>
      <c r="J47" s="190"/>
    </row>
    <row r="48" spans="1:10" ht="4.5" customHeight="1">
      <c r="A48" s="256"/>
      <c r="B48" s="190"/>
      <c r="C48" s="190"/>
      <c r="D48" s="190"/>
      <c r="E48" s="190"/>
      <c r="F48" s="190"/>
      <c r="G48" s="190"/>
      <c r="H48" s="190"/>
      <c r="I48" s="190"/>
      <c r="J48" s="190"/>
    </row>
    <row r="49" spans="1:10">
      <c r="A49" s="235"/>
      <c r="B49" s="190" t="s">
        <v>114</v>
      </c>
      <c r="C49" s="190"/>
      <c r="D49" s="190"/>
      <c r="E49" s="190"/>
      <c r="F49" s="190"/>
      <c r="G49" s="190"/>
      <c r="H49" s="190"/>
      <c r="I49" s="190"/>
      <c r="J49" s="190"/>
    </row>
    <row r="50" spans="1:10">
      <c r="A50" s="235"/>
      <c r="B50" s="81"/>
    </row>
    <row r="51" spans="1:10">
      <c r="A51" s="256"/>
      <c r="B51" s="81"/>
    </row>
    <row r="52" spans="1:10">
      <c r="A52" s="256"/>
      <c r="B52" s="81"/>
    </row>
    <row r="53" spans="1:10" s="203" customFormat="1">
      <c r="A53" s="33" t="s">
        <v>132</v>
      </c>
      <c r="C53" s="202"/>
      <c r="D53" s="202"/>
      <c r="E53" s="202"/>
      <c r="F53" s="202"/>
      <c r="G53" s="194"/>
      <c r="I53" s="13"/>
      <c r="J53" s="13"/>
    </row>
    <row r="54" spans="1:10" s="203" customFormat="1">
      <c r="A54" s="33" t="s">
        <v>133</v>
      </c>
      <c r="C54" s="202"/>
      <c r="D54" s="202"/>
      <c r="E54" s="202"/>
      <c r="F54" s="202"/>
      <c r="G54" s="194"/>
      <c r="I54" s="13"/>
      <c r="J54" s="13"/>
    </row>
    <row r="55" spans="1:10">
      <c r="A55" s="215"/>
      <c r="B55" s="81"/>
    </row>
    <row r="56" spans="1:10">
      <c r="A56" s="215"/>
      <c r="B56" s="81"/>
    </row>
    <row r="57" spans="1:10">
      <c r="A57" s="215"/>
      <c r="B57" s="81"/>
      <c r="C57" s="81" t="s">
        <v>269</v>
      </c>
    </row>
    <row r="58" spans="1:10">
      <c r="A58" s="33" t="s">
        <v>467</v>
      </c>
      <c r="B58" s="81"/>
    </row>
    <row r="59" spans="1:10">
      <c r="A59" s="33" t="s">
        <v>134</v>
      </c>
      <c r="B59" s="81"/>
    </row>
  </sheetData>
  <mergeCells count="7">
    <mergeCell ref="B4:J5"/>
    <mergeCell ref="B39:J40"/>
    <mergeCell ref="B44:J45"/>
    <mergeCell ref="H24:J24"/>
    <mergeCell ref="H7:J7"/>
    <mergeCell ref="H9:J9"/>
    <mergeCell ref="H10:J10"/>
  </mergeCells>
  <printOptions horizontalCentered="1"/>
  <pageMargins left="0.75" right="0.5" top="0.5" bottom="0.25" header="0.3" footer="0.3"/>
  <pageSetup paperSize="9" scale="93" orientation="portrait" r:id="rId1"/>
  <headerFooter>
    <oddFooter>&amp;C10 of 10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4"/>
    <pageSetUpPr fitToPage="1"/>
  </sheetPr>
  <dimension ref="A1:ID64"/>
  <sheetViews>
    <sheetView view="pageBreakPreview" topLeftCell="A31" zoomScaleSheetLayoutView="100" workbookViewId="0">
      <selection activeCell="G7" sqref="G7"/>
    </sheetView>
  </sheetViews>
  <sheetFormatPr defaultRowHeight="12"/>
  <cols>
    <col min="1" max="1" width="5.125" style="36" customWidth="1"/>
    <col min="2" max="2" width="3.625" style="36" customWidth="1"/>
    <col min="3" max="3" width="30.125" style="36" customWidth="1"/>
    <col min="4" max="4" width="2.625" style="281" customWidth="1"/>
    <col min="5" max="6" width="5.625" style="36" customWidth="1"/>
    <col min="7" max="7" width="11.75" style="36" customWidth="1"/>
    <col min="8" max="8" width="0.375" style="36" customWidth="1"/>
    <col min="9" max="9" width="10.875" style="36" customWidth="1"/>
    <col min="10" max="10" width="0.25" style="36" customWidth="1"/>
    <col min="11" max="11" width="9.625" style="36" bestFit="1" customWidth="1"/>
    <col min="12" max="12" width="0.375" style="36" customWidth="1"/>
    <col min="13" max="13" width="9" style="55"/>
    <col min="14" max="14" width="9" style="36"/>
    <col min="15" max="15" width="2.125" style="36" customWidth="1"/>
    <col min="16" max="16384" width="9" style="36"/>
  </cols>
  <sheetData>
    <row r="1" spans="1:16">
      <c r="A1" s="34" t="s">
        <v>115</v>
      </c>
      <c r="B1" s="34"/>
      <c r="C1" s="34"/>
      <c r="D1" s="280"/>
      <c r="E1" s="34"/>
      <c r="F1" s="34"/>
      <c r="G1" s="35"/>
      <c r="H1" s="35"/>
    </row>
    <row r="2" spans="1:16">
      <c r="A2" s="94" t="s">
        <v>266</v>
      </c>
      <c r="B2" s="34"/>
      <c r="C2" s="34"/>
      <c r="D2" s="280"/>
      <c r="E2" s="34"/>
      <c r="F2" s="34"/>
      <c r="G2" s="38"/>
      <c r="H2" s="35"/>
    </row>
    <row r="3" spans="1:16">
      <c r="A3" s="94" t="s">
        <v>328</v>
      </c>
      <c r="B3" s="34"/>
      <c r="C3" s="34"/>
      <c r="D3" s="280"/>
      <c r="E3" s="34"/>
      <c r="F3" s="34"/>
      <c r="G3" s="38"/>
      <c r="H3" s="35"/>
    </row>
    <row r="4" spans="1:16">
      <c r="A4" s="384" t="s">
        <v>317</v>
      </c>
      <c r="B4" s="34"/>
      <c r="C4" s="34"/>
      <c r="D4" s="280"/>
      <c r="E4" s="34"/>
      <c r="F4" s="34"/>
      <c r="G4" s="38"/>
      <c r="H4" s="35"/>
    </row>
    <row r="5" spans="1:16">
      <c r="B5" s="34"/>
      <c r="C5" s="34"/>
      <c r="D5" s="280"/>
      <c r="E5" s="34"/>
      <c r="F5" s="34"/>
      <c r="G5" s="35"/>
      <c r="H5" s="35"/>
    </row>
    <row r="6" spans="1:16" ht="45">
      <c r="A6" s="34"/>
      <c r="B6" s="34"/>
      <c r="C6" s="34"/>
      <c r="D6" s="280"/>
      <c r="F6" s="454" t="s">
        <v>116</v>
      </c>
      <c r="G6" s="599" t="s">
        <v>369</v>
      </c>
      <c r="H6" s="457"/>
      <c r="I6" s="599" t="s">
        <v>359</v>
      </c>
      <c r="J6" s="458"/>
      <c r="K6" s="453" t="s">
        <v>336</v>
      </c>
      <c r="L6" s="453"/>
    </row>
    <row r="7" spans="1:16">
      <c r="A7" s="34"/>
      <c r="B7" s="34"/>
      <c r="C7" s="34"/>
      <c r="D7" s="280"/>
      <c r="F7" s="454"/>
      <c r="G7" s="478" t="s">
        <v>270</v>
      </c>
      <c r="H7" s="457"/>
      <c r="I7" s="478" t="s">
        <v>271</v>
      </c>
      <c r="J7" s="458"/>
      <c r="K7" s="478" t="s">
        <v>318</v>
      </c>
      <c r="L7" s="470"/>
    </row>
    <row r="8" spans="1:16" ht="12" customHeight="1">
      <c r="A8" s="34"/>
      <c r="B8" s="34"/>
      <c r="C8" s="34"/>
      <c r="D8" s="280"/>
      <c r="F8" s="288"/>
      <c r="G8" s="735" t="s">
        <v>264</v>
      </c>
      <c r="H8" s="735"/>
      <c r="I8" s="735"/>
      <c r="J8" s="735"/>
      <c r="K8" s="735"/>
      <c r="L8" s="735"/>
    </row>
    <row r="9" spans="1:16">
      <c r="D9" s="282"/>
    </row>
    <row r="10" spans="1:16">
      <c r="A10" s="45" t="s">
        <v>140</v>
      </c>
      <c r="G10" s="46"/>
      <c r="H10" s="46"/>
      <c r="I10" s="34"/>
    </row>
    <row r="11" spans="1:16">
      <c r="A11" s="45"/>
      <c r="G11" s="46"/>
      <c r="H11" s="46"/>
      <c r="L11" s="55"/>
      <c r="N11" s="55"/>
      <c r="O11" s="55"/>
      <c r="P11" s="55"/>
    </row>
    <row r="12" spans="1:16">
      <c r="A12" s="36" t="s">
        <v>141</v>
      </c>
      <c r="D12" s="47"/>
      <c r="G12" s="262">
        <f>'P&amp;L'!E10</f>
        <v>7766</v>
      </c>
      <c r="H12" s="47"/>
      <c r="I12" s="262">
        <v>249968</v>
      </c>
      <c r="K12" s="262">
        <f>G12-I12</f>
        <v>-242202</v>
      </c>
      <c r="L12" s="466"/>
      <c r="N12" s="47"/>
      <c r="O12" s="55"/>
      <c r="P12" s="47"/>
    </row>
    <row r="13" spans="1:16">
      <c r="A13" s="36" t="s">
        <v>163</v>
      </c>
      <c r="D13" s="47"/>
      <c r="G13" s="263">
        <f>'P&amp;L'!E11</f>
        <v>10189</v>
      </c>
      <c r="H13" s="47"/>
      <c r="I13" s="263">
        <v>2641509</v>
      </c>
      <c r="K13" s="263">
        <f>G13-I13</f>
        <v>-2631320</v>
      </c>
      <c r="L13" s="466"/>
      <c r="N13" s="47"/>
      <c r="O13" s="55"/>
      <c r="P13" s="47"/>
    </row>
    <row r="14" spans="1:16">
      <c r="A14" s="36" t="s">
        <v>251</v>
      </c>
      <c r="D14" s="47"/>
      <c r="G14" s="263">
        <f>'P&amp;L'!E12</f>
        <v>0</v>
      </c>
      <c r="H14" s="47"/>
      <c r="I14" s="263">
        <v>49790</v>
      </c>
      <c r="K14" s="263">
        <f>G14-I14</f>
        <v>-49790</v>
      </c>
      <c r="L14" s="466"/>
      <c r="N14" s="47"/>
      <c r="O14" s="55"/>
      <c r="P14" s="47"/>
    </row>
    <row r="15" spans="1:16">
      <c r="A15" s="36" t="s">
        <v>142</v>
      </c>
      <c r="D15" s="49"/>
      <c r="E15" s="48"/>
      <c r="F15" s="48"/>
      <c r="G15" s="260">
        <f>'P&amp;L'!E13</f>
        <v>1708</v>
      </c>
      <c r="H15" s="49"/>
      <c r="I15" s="260">
        <v>65959</v>
      </c>
      <c r="K15" s="292">
        <f>G15-I15</f>
        <v>-64251</v>
      </c>
      <c r="L15" s="467"/>
      <c r="N15" s="49"/>
      <c r="O15" s="55"/>
      <c r="P15" s="49"/>
    </row>
    <row r="16" spans="1:16" ht="8.1" customHeight="1">
      <c r="D16" s="49"/>
      <c r="E16" s="48"/>
      <c r="F16" s="48"/>
      <c r="G16" s="49"/>
      <c r="H16" s="49"/>
      <c r="I16" s="49"/>
      <c r="K16" s="49"/>
      <c r="L16" s="49"/>
      <c r="N16" s="49"/>
      <c r="O16" s="55"/>
      <c r="P16" s="49"/>
    </row>
    <row r="17" spans="1:16">
      <c r="A17" s="34" t="s">
        <v>143</v>
      </c>
      <c r="D17" s="49"/>
      <c r="E17" s="48"/>
      <c r="F17" s="48"/>
      <c r="G17" s="49">
        <f>SUM(G12:G15)</f>
        <v>19663</v>
      </c>
      <c r="H17" s="49"/>
      <c r="I17" s="49">
        <f>SUM(I12:I15)</f>
        <v>3007226</v>
      </c>
      <c r="K17" s="49">
        <f>SUM(K12:K15)</f>
        <v>-2987563</v>
      </c>
      <c r="L17" s="49"/>
      <c r="N17" s="49"/>
      <c r="O17" s="55"/>
      <c r="P17" s="49"/>
    </row>
    <row r="18" spans="1:16">
      <c r="D18" s="49"/>
      <c r="E18" s="48"/>
      <c r="F18" s="48"/>
      <c r="G18" s="49"/>
      <c r="H18" s="49"/>
      <c r="L18" s="55"/>
      <c r="N18" s="55"/>
      <c r="O18" s="55"/>
      <c r="P18" s="55"/>
    </row>
    <row r="19" spans="1:16">
      <c r="A19" s="45" t="s">
        <v>144</v>
      </c>
      <c r="D19" s="49"/>
      <c r="E19" s="48"/>
      <c r="F19" s="48"/>
      <c r="G19" s="49"/>
      <c r="H19" s="49"/>
      <c r="L19" s="55"/>
      <c r="N19" s="55"/>
      <c r="O19" s="55"/>
      <c r="P19" s="55"/>
    </row>
    <row r="20" spans="1:16">
      <c r="A20" s="51">
        <f>'P&amp;L'!A17</f>
        <v>0</v>
      </c>
      <c r="D20" s="49"/>
      <c r="E20" s="48"/>
      <c r="F20" s="48"/>
      <c r="G20" s="258">
        <f>'P&amp;L'!E17</f>
        <v>0</v>
      </c>
      <c r="H20" s="49"/>
      <c r="I20" s="258">
        <v>0</v>
      </c>
      <c r="K20" s="262">
        <f>G20-I20</f>
        <v>0</v>
      </c>
      <c r="L20" s="55"/>
      <c r="N20" s="55"/>
      <c r="O20" s="55"/>
      <c r="P20" s="55"/>
    </row>
    <row r="21" spans="1:16">
      <c r="A21" s="51" t="s">
        <v>145</v>
      </c>
      <c r="D21" s="49"/>
      <c r="E21" s="48"/>
      <c r="F21" s="48"/>
      <c r="G21" s="259">
        <f>'P&amp;L'!E18</f>
        <v>12071</v>
      </c>
      <c r="H21" s="49"/>
      <c r="I21" s="259">
        <v>177560</v>
      </c>
      <c r="K21" s="263">
        <f>G21-I21</f>
        <v>-165489</v>
      </c>
      <c r="L21" s="49"/>
      <c r="N21" s="49"/>
      <c r="O21" s="55"/>
      <c r="P21" s="47"/>
    </row>
    <row r="22" spans="1:16">
      <c r="A22" s="54" t="s">
        <v>332</v>
      </c>
      <c r="D22" s="49"/>
      <c r="E22" s="48"/>
      <c r="F22" s="48"/>
      <c r="G22" s="259">
        <f>'P&amp;L'!E19</f>
        <v>1960</v>
      </c>
      <c r="H22" s="49"/>
      <c r="I22" s="259">
        <v>33424</v>
      </c>
      <c r="K22" s="263">
        <f>G22-I22</f>
        <v>-31464</v>
      </c>
      <c r="L22" s="49"/>
      <c r="N22" s="49"/>
      <c r="O22" s="55"/>
      <c r="P22" s="47"/>
    </row>
    <row r="23" spans="1:16">
      <c r="A23" s="54"/>
      <c r="D23" s="49"/>
      <c r="E23" s="48"/>
      <c r="F23" s="48"/>
      <c r="G23" s="259">
        <f>'P&amp;L'!E20</f>
        <v>1928</v>
      </c>
      <c r="H23" s="49"/>
      <c r="I23" s="259">
        <v>31340</v>
      </c>
      <c r="K23" s="263">
        <f t="shared" ref="K23:K32" si="0">G23-I23</f>
        <v>-29412</v>
      </c>
      <c r="L23" s="49"/>
      <c r="N23" s="49"/>
      <c r="O23" s="55"/>
      <c r="P23" s="47"/>
    </row>
    <row r="24" spans="1:16">
      <c r="A24" s="51" t="s">
        <v>146</v>
      </c>
      <c r="D24" s="49"/>
      <c r="E24" s="48"/>
      <c r="F24" s="48"/>
      <c r="G24" s="259">
        <f>'P&amp;L'!E21</f>
        <v>260</v>
      </c>
      <c r="H24" s="49"/>
      <c r="I24" s="259">
        <v>2813</v>
      </c>
      <c r="K24" s="263">
        <f t="shared" si="0"/>
        <v>-2553</v>
      </c>
      <c r="L24" s="49"/>
      <c r="N24" s="49"/>
      <c r="O24" s="55"/>
      <c r="P24" s="47"/>
    </row>
    <row r="25" spans="1:16">
      <c r="A25" s="36" t="s">
        <v>147</v>
      </c>
      <c r="D25" s="49"/>
      <c r="E25" s="48"/>
      <c r="F25" s="48"/>
      <c r="G25" s="259">
        <f>'P&amp;L'!E23</f>
        <v>572</v>
      </c>
      <c r="H25" s="49"/>
      <c r="I25" s="259">
        <v>8429</v>
      </c>
      <c r="K25" s="263">
        <f t="shared" si="0"/>
        <v>-7857</v>
      </c>
      <c r="L25" s="49"/>
      <c r="N25" s="49"/>
      <c r="O25" s="55"/>
      <c r="P25" s="47"/>
    </row>
    <row r="26" spans="1:16">
      <c r="A26" s="36" t="s">
        <v>148</v>
      </c>
      <c r="D26" s="49"/>
      <c r="E26" s="48"/>
      <c r="F26" s="48"/>
      <c r="G26" s="259">
        <f>'P&amp;L'!E24</f>
        <v>9</v>
      </c>
      <c r="H26" s="49"/>
      <c r="I26" s="259">
        <v>182</v>
      </c>
      <c r="K26" s="263">
        <f t="shared" si="0"/>
        <v>-173</v>
      </c>
      <c r="L26" s="49"/>
      <c r="N26" s="49"/>
      <c r="O26" s="55"/>
      <c r="P26" s="47"/>
    </row>
    <row r="27" spans="1:16">
      <c r="A27" s="295" t="s">
        <v>149</v>
      </c>
      <c r="D27" s="49"/>
      <c r="E27" s="48"/>
      <c r="F27" s="48"/>
      <c r="G27" s="259">
        <f>'P&amp;L'!E25</f>
        <v>70</v>
      </c>
      <c r="H27" s="49"/>
      <c r="I27" s="259">
        <v>247</v>
      </c>
      <c r="K27" s="263">
        <f t="shared" si="0"/>
        <v>-177</v>
      </c>
      <c r="L27" s="49"/>
      <c r="N27" s="49"/>
      <c r="O27" s="55"/>
      <c r="P27" s="47"/>
    </row>
    <row r="28" spans="1:16">
      <c r="A28" s="295" t="s">
        <v>165</v>
      </c>
      <c r="D28" s="49"/>
      <c r="E28" s="48"/>
      <c r="F28" s="48"/>
      <c r="G28" s="259" t="e">
        <f>'P&amp;L'!#REF!</f>
        <v>#REF!</v>
      </c>
      <c r="H28" s="49"/>
      <c r="I28" s="259">
        <v>100</v>
      </c>
      <c r="K28" s="263" t="e">
        <f t="shared" si="0"/>
        <v>#REF!</v>
      </c>
      <c r="L28" s="49"/>
      <c r="N28" s="49"/>
      <c r="O28" s="55"/>
      <c r="P28" s="47"/>
    </row>
    <row r="29" spans="1:16">
      <c r="A29" s="295" t="s">
        <v>150</v>
      </c>
      <c r="D29" s="49"/>
      <c r="E29" s="48"/>
      <c r="F29" s="48"/>
      <c r="G29" s="259">
        <f>'P&amp;L'!E26</f>
        <v>173</v>
      </c>
      <c r="H29" s="49"/>
      <c r="I29" s="259">
        <v>224</v>
      </c>
      <c r="K29" s="263">
        <f t="shared" si="0"/>
        <v>-51</v>
      </c>
      <c r="L29" s="49"/>
      <c r="N29" s="49"/>
      <c r="O29" s="55"/>
      <c r="P29" s="47"/>
    </row>
    <row r="30" spans="1:16">
      <c r="A30" s="309" t="s">
        <v>274</v>
      </c>
      <c r="D30" s="49"/>
      <c r="E30" s="48"/>
      <c r="F30" s="271"/>
      <c r="G30" s="259">
        <f>'P&amp;L'!E27</f>
        <v>25</v>
      </c>
      <c r="H30" s="49"/>
      <c r="I30" s="259">
        <v>50</v>
      </c>
      <c r="K30" s="263">
        <f t="shared" si="0"/>
        <v>-25</v>
      </c>
      <c r="L30" s="49"/>
      <c r="N30" s="49"/>
      <c r="O30" s="55"/>
      <c r="P30" s="47"/>
    </row>
    <row r="31" spans="1:16">
      <c r="A31" s="309" t="s">
        <v>360</v>
      </c>
      <c r="D31" s="49"/>
      <c r="E31" s="48"/>
      <c r="F31" s="271"/>
      <c r="G31" s="259">
        <f>'P&amp;L'!E28</f>
        <v>0</v>
      </c>
      <c r="H31" s="49"/>
      <c r="I31" s="259">
        <v>75</v>
      </c>
      <c r="K31" s="263">
        <f t="shared" si="0"/>
        <v>-75</v>
      </c>
      <c r="L31" s="49"/>
      <c r="N31" s="49"/>
      <c r="O31" s="55"/>
      <c r="P31" s="47"/>
    </row>
    <row r="32" spans="1:16">
      <c r="A32" s="295" t="s">
        <v>361</v>
      </c>
      <c r="D32" s="49"/>
      <c r="E32" s="48"/>
      <c r="F32" s="271"/>
      <c r="G32" s="259">
        <f>'P&amp;L'!E29</f>
        <v>0</v>
      </c>
      <c r="H32" s="49"/>
      <c r="I32" s="259">
        <v>165</v>
      </c>
      <c r="K32" s="263">
        <f t="shared" si="0"/>
        <v>-165</v>
      </c>
      <c r="L32" s="49"/>
      <c r="N32" s="49"/>
      <c r="O32" s="55"/>
      <c r="P32" s="47"/>
    </row>
    <row r="33" spans="1:16">
      <c r="A33" s="275"/>
      <c r="D33" s="49"/>
      <c r="E33" s="52"/>
      <c r="F33" s="52"/>
      <c r="G33" s="260"/>
      <c r="H33" s="49"/>
      <c r="I33" s="260"/>
      <c r="K33" s="292"/>
      <c r="L33" s="49"/>
      <c r="N33" s="49"/>
      <c r="O33" s="55"/>
      <c r="P33" s="49"/>
    </row>
    <row r="34" spans="1:16" ht="8.1" customHeight="1">
      <c r="D34" s="49"/>
      <c r="E34" s="52"/>
      <c r="F34" s="52"/>
      <c r="G34" s="49"/>
      <c r="H34" s="49"/>
      <c r="I34" s="49"/>
      <c r="K34" s="49"/>
      <c r="L34" s="49"/>
      <c r="N34" s="49"/>
      <c r="O34" s="55"/>
      <c r="P34" s="49"/>
    </row>
    <row r="35" spans="1:16">
      <c r="A35" s="34" t="s">
        <v>151</v>
      </c>
      <c r="D35" s="49"/>
      <c r="E35" s="48"/>
      <c r="F35" s="48"/>
      <c r="G35" s="49" t="e">
        <f>SUM(G20:G34)</f>
        <v>#REF!</v>
      </c>
      <c r="H35" s="49"/>
      <c r="I35" s="49">
        <f>SUM(I20:I34)</f>
        <v>254609</v>
      </c>
      <c r="K35" s="49" t="e">
        <f>SUM(K20:K34)</f>
        <v>#REF!</v>
      </c>
      <c r="L35" s="49"/>
      <c r="N35" s="49"/>
      <c r="O35" s="55"/>
      <c r="P35" s="49"/>
    </row>
    <row r="36" spans="1:16">
      <c r="D36" s="49"/>
      <c r="E36" s="48"/>
      <c r="F36" s="48"/>
      <c r="G36" s="53"/>
      <c r="H36" s="49"/>
      <c r="L36" s="55"/>
      <c r="N36" s="55"/>
      <c r="O36" s="55"/>
      <c r="P36" s="55"/>
    </row>
    <row r="37" spans="1:16">
      <c r="A37" s="34" t="s">
        <v>152</v>
      </c>
      <c r="D37" s="49"/>
      <c r="E37" s="48"/>
      <c r="F37" s="48"/>
      <c r="G37" s="49" t="e">
        <f>G17-G35</f>
        <v>#REF!</v>
      </c>
      <c r="H37" s="49"/>
      <c r="I37" s="264">
        <f>I17-I35</f>
        <v>2752617</v>
      </c>
      <c r="K37" s="264" t="e">
        <f>K17-K35</f>
        <v>#REF!</v>
      </c>
      <c r="L37" s="49"/>
      <c r="N37" s="49"/>
      <c r="O37" s="55"/>
      <c r="P37" s="49"/>
    </row>
    <row r="38" spans="1:16">
      <c r="A38" s="34"/>
      <c r="D38" s="49"/>
      <c r="E38" s="48"/>
      <c r="F38" s="48"/>
      <c r="G38" s="49"/>
      <c r="H38" s="49"/>
      <c r="L38" s="55"/>
      <c r="N38" s="55"/>
      <c r="O38" s="55"/>
      <c r="P38" s="55"/>
    </row>
    <row r="39" spans="1:16">
      <c r="A39" s="54" t="str">
        <f>'P&amp;L'!A34</f>
        <v xml:space="preserve">Element of income/ (loss) and capital gains/ (losses) included in </v>
      </c>
      <c r="D39" s="49"/>
      <c r="E39" s="48"/>
      <c r="F39" s="48"/>
      <c r="G39" s="49"/>
      <c r="H39" s="49"/>
      <c r="L39" s="55"/>
      <c r="N39" s="55"/>
      <c r="O39" s="55"/>
      <c r="P39" s="55"/>
    </row>
    <row r="40" spans="1:16">
      <c r="A40" s="54" t="str">
        <f xml:space="preserve">   'P&amp;L'!A35</f>
        <v>prices of units issued less those in units redeemed - Net</v>
      </c>
      <c r="D40" s="49"/>
      <c r="E40" s="48"/>
      <c r="F40" s="291"/>
      <c r="G40" s="49">
        <f>'P&amp;L'!E35</f>
        <v>0</v>
      </c>
      <c r="H40" s="49"/>
      <c r="I40" s="46">
        <v>-98255</v>
      </c>
      <c r="K40" s="46">
        <f>G40-I40</f>
        <v>98255</v>
      </c>
      <c r="L40" s="47"/>
      <c r="N40" s="47"/>
      <c r="O40" s="55"/>
      <c r="P40" s="47"/>
    </row>
    <row r="41" spans="1:16">
      <c r="D41" s="55"/>
      <c r="E41" s="48"/>
      <c r="F41" s="48"/>
      <c r="G41" s="55"/>
      <c r="H41" s="55"/>
      <c r="L41" s="55"/>
      <c r="N41" s="55"/>
      <c r="O41" s="55"/>
      <c r="P41" s="55"/>
    </row>
    <row r="42" spans="1:16">
      <c r="D42" s="55"/>
      <c r="E42" s="48"/>
      <c r="F42" s="48"/>
      <c r="H42" s="55"/>
      <c r="I42" s="269"/>
      <c r="K42" s="269"/>
      <c r="L42" s="279"/>
      <c r="N42" s="279"/>
      <c r="O42" s="55"/>
      <c r="P42" s="279"/>
    </row>
    <row r="43" spans="1:16">
      <c r="A43" s="36" t="s">
        <v>275</v>
      </c>
      <c r="D43" s="55"/>
      <c r="E43" s="48"/>
      <c r="F43" s="291"/>
      <c r="G43" s="49">
        <f>'P&amp;L'!E37</f>
        <v>0</v>
      </c>
      <c r="H43" s="55"/>
      <c r="I43" s="269">
        <v>53087</v>
      </c>
      <c r="K43" s="46">
        <f>G43-I43</f>
        <v>-53087</v>
      </c>
      <c r="L43" s="279"/>
      <c r="N43" s="279"/>
      <c r="O43" s="55"/>
      <c r="P43" s="279"/>
    </row>
    <row r="44" spans="1:16">
      <c r="A44" s="276"/>
      <c r="D44" s="55"/>
      <c r="E44" s="48"/>
      <c r="F44" s="48"/>
      <c r="G44" s="7"/>
      <c r="H44" s="55"/>
      <c r="I44" s="269"/>
      <c r="K44" s="269"/>
      <c r="L44" s="279"/>
      <c r="N44" s="279"/>
      <c r="O44" s="55"/>
      <c r="P44" s="279"/>
    </row>
    <row r="45" spans="1:16">
      <c r="D45" s="55"/>
      <c r="E45" s="48"/>
      <c r="F45" s="48"/>
      <c r="G45" s="55"/>
      <c r="H45" s="55"/>
      <c r="L45" s="55"/>
      <c r="N45" s="55"/>
      <c r="O45" s="55"/>
      <c r="P45" s="55"/>
    </row>
    <row r="46" spans="1:16">
      <c r="A46" s="34" t="str">
        <f>'P&amp;L'!A39</f>
        <v>Net income for the period before taxation</v>
      </c>
      <c r="D46" s="47"/>
      <c r="E46" s="48"/>
      <c r="F46" s="48"/>
      <c r="G46" s="265" t="e">
        <f>+G37+G40-G43</f>
        <v>#REF!</v>
      </c>
      <c r="H46" s="46"/>
      <c r="I46" s="265">
        <f>+I37+I40-I43</f>
        <v>2601275</v>
      </c>
      <c r="K46" s="265" t="e">
        <f>+K37+K40-K43</f>
        <v>#REF!</v>
      </c>
      <c r="L46" s="47"/>
      <c r="N46" s="47"/>
      <c r="O46" s="55"/>
      <c r="P46" s="47"/>
    </row>
    <row r="47" spans="1:16">
      <c r="A47" s="34"/>
      <c r="C47" s="57"/>
      <c r="D47" s="47"/>
      <c r="E47" s="48"/>
      <c r="F47" s="48"/>
      <c r="G47" s="46"/>
      <c r="H47" s="46"/>
      <c r="L47" s="55"/>
      <c r="N47" s="55"/>
      <c r="O47" s="55"/>
      <c r="P47" s="55"/>
    </row>
    <row r="48" spans="1:16">
      <c r="A48" s="36" t="s">
        <v>204</v>
      </c>
      <c r="C48" s="57"/>
      <c r="D48" s="13"/>
      <c r="E48" s="48"/>
      <c r="F48" s="49">
        <f>'P&amp;L'!D41</f>
        <v>8</v>
      </c>
      <c r="G48" s="269">
        <v>0</v>
      </c>
      <c r="H48" s="7"/>
      <c r="I48" s="269">
        <v>0</v>
      </c>
      <c r="K48" s="269">
        <v>0</v>
      </c>
      <c r="L48" s="279"/>
      <c r="N48" s="279"/>
      <c r="O48" s="55"/>
      <c r="P48" s="279"/>
    </row>
    <row r="49" spans="1:238">
      <c r="D49" s="55"/>
      <c r="E49" s="48"/>
      <c r="F49" s="48"/>
      <c r="L49" s="55"/>
      <c r="N49" s="55"/>
      <c r="O49" s="55"/>
      <c r="P49" s="55"/>
    </row>
    <row r="50" spans="1:238" ht="12.75" thickBot="1">
      <c r="A50" s="34" t="str">
        <f>'P&amp;L'!A43</f>
        <v>Net income for the period after taxation</v>
      </c>
      <c r="D50" s="47"/>
      <c r="E50" s="48"/>
      <c r="F50" s="48"/>
      <c r="G50" s="58" t="e">
        <f>G46</f>
        <v>#REF!</v>
      </c>
      <c r="H50" s="47"/>
      <c r="I50" s="58">
        <f>I46-I48</f>
        <v>2601275</v>
      </c>
      <c r="K50" s="58" t="e">
        <f>K46-K48</f>
        <v>#REF!</v>
      </c>
      <c r="L50" s="47"/>
      <c r="N50" s="47"/>
      <c r="O50" s="55"/>
      <c r="P50" s="47"/>
    </row>
    <row r="51" spans="1:238" ht="12.75" thickTop="1">
      <c r="L51" s="55"/>
      <c r="N51" s="55"/>
      <c r="O51" s="55"/>
      <c r="P51" s="55"/>
    </row>
    <row r="52" spans="1:238">
      <c r="E52" s="48"/>
      <c r="F52" s="48"/>
      <c r="L52" s="55"/>
      <c r="N52" s="55"/>
      <c r="O52" s="55"/>
      <c r="P52" s="55"/>
    </row>
    <row r="53" spans="1:238">
      <c r="G53" s="57"/>
      <c r="I53" s="57"/>
      <c r="K53" s="46"/>
      <c r="L53" s="55"/>
      <c r="N53" s="55"/>
      <c r="O53" s="55"/>
      <c r="P53" s="55"/>
    </row>
    <row r="54" spans="1:238">
      <c r="A54" s="49"/>
      <c r="G54" s="57"/>
      <c r="L54" s="55"/>
      <c r="N54" s="55"/>
      <c r="O54" s="55"/>
      <c r="P54" s="55"/>
    </row>
    <row r="55" spans="1:238">
      <c r="A55" s="284"/>
      <c r="G55" s="57"/>
      <c r="L55" s="55"/>
    </row>
    <row r="56" spans="1:238">
      <c r="A56" s="284"/>
      <c r="G56" s="57"/>
      <c r="L56" s="55"/>
    </row>
    <row r="57" spans="1:238">
      <c r="A57" s="284"/>
      <c r="G57" s="57"/>
      <c r="L57" s="55"/>
    </row>
    <row r="58" spans="1:238">
      <c r="A58" s="284"/>
      <c r="G58" s="57"/>
    </row>
    <row r="59" spans="1:238" s="284" customFormat="1">
      <c r="D59" s="286"/>
      <c r="E59" s="285"/>
      <c r="F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row>
    <row r="60" spans="1:238" s="284" customFormat="1">
      <c r="D60" s="286"/>
      <c r="E60" s="285"/>
      <c r="F60" s="7"/>
      <c r="H60" s="7"/>
      <c r="M60" s="286"/>
    </row>
    <row r="61" spans="1:238" s="289" customFormat="1">
      <c r="D61" s="287"/>
      <c r="E61" s="285"/>
      <c r="F61" s="257"/>
      <c r="H61" s="257"/>
      <c r="M61" s="287"/>
    </row>
    <row r="62" spans="1:238" s="284" customFormat="1">
      <c r="D62" s="286"/>
      <c r="E62" s="285"/>
      <c r="F62" s="7"/>
      <c r="H62" s="7"/>
      <c r="M62" s="286"/>
    </row>
    <row r="63" spans="1:238" s="284" customFormat="1">
      <c r="A63" s="290"/>
      <c r="D63" s="286"/>
      <c r="E63" s="285"/>
      <c r="F63" s="7"/>
      <c r="H63" s="7"/>
      <c r="M63" s="286"/>
    </row>
    <row r="64" spans="1:238" s="284" customFormat="1">
      <c r="A64" s="290"/>
      <c r="D64" s="286"/>
      <c r="E64" s="285"/>
      <c r="F64" s="7"/>
      <c r="H64" s="7"/>
      <c r="M64" s="286"/>
    </row>
  </sheetData>
  <mergeCells count="1">
    <mergeCell ref="G8:L8"/>
  </mergeCells>
  <phoneticPr fontId="59" type="noConversion"/>
  <printOptions horizontalCentered="1"/>
  <pageMargins left="0.75" right="0.5" top="0.5" bottom="0.25" header="0.5" footer="0.36"/>
  <pageSetup paperSize="9" scale="97" fitToHeight="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68"/>
  <sheetViews>
    <sheetView view="pageBreakPreview" zoomScaleSheetLayoutView="100" workbookViewId="0">
      <selection activeCell="F18" sqref="F18"/>
    </sheetView>
  </sheetViews>
  <sheetFormatPr defaultRowHeight="12"/>
  <cols>
    <col min="1" max="1" width="5.125" style="7" customWidth="1"/>
    <col min="2" max="2" width="3.625" style="7" customWidth="1"/>
    <col min="3" max="3" width="32.125" style="7" customWidth="1"/>
    <col min="4" max="4" width="6" style="7" customWidth="1"/>
    <col min="5" max="5" width="9.125" style="18" customWidth="1"/>
    <col min="6" max="6" width="1.875" style="7" customWidth="1"/>
    <col min="7" max="7" width="9.125" style="7" customWidth="1"/>
    <col min="8" max="8" width="1.375" style="7" customWidth="1"/>
    <col min="9" max="9" width="12.125" style="7" customWidth="1"/>
    <col min="10" max="11" width="9" style="7"/>
    <col min="12" max="12" width="2.125" style="7" customWidth="1"/>
    <col min="13" max="16384" width="9" style="7"/>
  </cols>
  <sheetData>
    <row r="1" spans="1:9">
      <c r="A1" s="34" t="s">
        <v>115</v>
      </c>
      <c r="B1" s="201"/>
      <c r="C1" s="201"/>
      <c r="D1" s="201"/>
      <c r="E1" s="201"/>
      <c r="F1" s="201"/>
      <c r="G1" s="201"/>
      <c r="H1" s="201"/>
      <c r="I1" s="201"/>
    </row>
    <row r="2" spans="1:9">
      <c r="A2" s="94" t="s">
        <v>267</v>
      </c>
      <c r="B2" s="221"/>
      <c r="C2" s="221"/>
      <c r="D2" s="221"/>
      <c r="E2" s="221"/>
      <c r="F2" s="221"/>
      <c r="G2" s="221"/>
      <c r="H2" s="18"/>
    </row>
    <row r="3" spans="1:9">
      <c r="A3" s="82" t="s">
        <v>328</v>
      </c>
      <c r="B3" s="221"/>
      <c r="C3" s="221"/>
      <c r="D3" s="4"/>
      <c r="E3" s="221"/>
      <c r="F3" s="221"/>
      <c r="G3" s="221"/>
      <c r="H3" s="18"/>
    </row>
    <row r="4" spans="1:9">
      <c r="A4" s="384" t="s">
        <v>319</v>
      </c>
      <c r="B4" s="34"/>
      <c r="C4" s="34"/>
      <c r="D4" s="280"/>
      <c r="E4" s="34"/>
      <c r="F4" s="221"/>
      <c r="G4" s="221"/>
      <c r="H4" s="18"/>
    </row>
    <row r="5" spans="1:9">
      <c r="A5" s="82"/>
      <c r="B5" s="221"/>
      <c r="C5" s="221"/>
      <c r="D5" s="4"/>
      <c r="E5" s="221"/>
      <c r="F5" s="221"/>
      <c r="G5" s="221"/>
      <c r="H5" s="18"/>
    </row>
    <row r="6" spans="1:9" ht="45">
      <c r="A6" s="82"/>
      <c r="B6" s="221"/>
      <c r="C6" s="221"/>
      <c r="D6" s="379" t="s">
        <v>116</v>
      </c>
      <c r="E6" s="599" t="s">
        <v>370</v>
      </c>
      <c r="F6" s="459"/>
      <c r="G6" s="599" t="s">
        <v>359</v>
      </c>
      <c r="H6" s="471"/>
      <c r="I6" s="453" t="s">
        <v>329</v>
      </c>
    </row>
    <row r="7" spans="1:9">
      <c r="A7" s="82"/>
      <c r="B7" s="221"/>
      <c r="C7" s="221"/>
      <c r="D7" s="379"/>
      <c r="E7" s="478" t="s">
        <v>270</v>
      </c>
      <c r="F7" s="459"/>
      <c r="G7" s="478" t="s">
        <v>271</v>
      </c>
      <c r="H7" s="471"/>
      <c r="I7" s="478" t="s">
        <v>318</v>
      </c>
    </row>
    <row r="8" spans="1:9" s="85" customFormat="1" ht="11.25">
      <c r="E8" s="736" t="s">
        <v>268</v>
      </c>
      <c r="F8" s="736"/>
      <c r="G8" s="736"/>
      <c r="H8" s="736"/>
      <c r="I8" s="736"/>
    </row>
    <row r="9" spans="1:9" s="85" customFormat="1" ht="11.25">
      <c r="E9" s="468"/>
      <c r="F9" s="468"/>
      <c r="G9" s="468"/>
      <c r="H9" s="468"/>
      <c r="I9" s="468"/>
    </row>
    <row r="10" spans="1:9" s="85" customFormat="1" ht="11.25">
      <c r="A10" s="323" t="s">
        <v>256</v>
      </c>
      <c r="D10" s="324"/>
      <c r="E10" s="325">
        <f>'Comp Income '!E9</f>
        <v>2559</v>
      </c>
      <c r="F10" s="325"/>
      <c r="G10" s="326">
        <f>'P&amp;L Dec Quarter'!I50</f>
        <v>2601275</v>
      </c>
      <c r="H10" s="325"/>
      <c r="I10" s="326">
        <f>E10-G10</f>
        <v>-2598716</v>
      </c>
    </row>
    <row r="11" spans="1:9" s="85" customFormat="1" ht="11.25">
      <c r="A11" s="323"/>
    </row>
    <row r="12" spans="1:9" s="85" customFormat="1" ht="11.25">
      <c r="A12" s="327" t="s">
        <v>277</v>
      </c>
    </row>
    <row r="13" spans="1:9" s="85" customFormat="1" ht="11.25">
      <c r="A13" s="323"/>
    </row>
    <row r="14" spans="1:9" s="85" customFormat="1" ht="11.25">
      <c r="A14" s="323" t="s">
        <v>278</v>
      </c>
    </row>
    <row r="15" spans="1:9" s="85" customFormat="1" ht="11.25">
      <c r="A15" s="332" t="s">
        <v>279</v>
      </c>
      <c r="D15" s="324" t="e">
        <f>'4'!#REF!</f>
        <v>#REF!</v>
      </c>
      <c r="E15" s="85">
        <f>'Comp Income '!E14</f>
        <v>-585526</v>
      </c>
      <c r="G15" s="85">
        <v>274332</v>
      </c>
      <c r="I15" s="326">
        <f>E15-G15</f>
        <v>-859858</v>
      </c>
    </row>
    <row r="16" spans="1:9" s="85" customFormat="1" ht="11.25">
      <c r="A16" s="323"/>
      <c r="G16" s="325"/>
    </row>
    <row r="17" spans="1:10" s="329" customFormat="1" ht="11.25">
      <c r="A17" s="328"/>
    </row>
    <row r="18" spans="1:10" s="85" customFormat="1" thickBot="1">
      <c r="A18" s="330" t="s">
        <v>158</v>
      </c>
      <c r="B18" s="329"/>
      <c r="C18" s="329"/>
      <c r="D18" s="329"/>
      <c r="E18" s="331">
        <f>SUM(E10:E15)</f>
        <v>-582967</v>
      </c>
      <c r="F18" s="329"/>
      <c r="G18" s="331">
        <f>SUM(G10:G15)</f>
        <v>2875607</v>
      </c>
      <c r="I18" s="331">
        <f>SUM(I10:I15)</f>
        <v>-3458574</v>
      </c>
    </row>
    <row r="19" spans="1:10" ht="12.75" thickTop="1">
      <c r="A19" s="25"/>
    </row>
    <row r="20" spans="1:10">
      <c r="A20" s="25"/>
    </row>
    <row r="21" spans="1:10">
      <c r="A21" s="203" t="s">
        <v>272</v>
      </c>
      <c r="B21" s="223"/>
      <c r="C21" s="223"/>
      <c r="D21" s="223"/>
      <c r="E21" s="224"/>
      <c r="F21" s="223"/>
      <c r="G21" s="223"/>
    </row>
    <row r="22" spans="1:10" s="3" customFormat="1">
      <c r="E22" s="6"/>
      <c r="F22" s="7"/>
      <c r="H22" s="13"/>
    </row>
    <row r="23" spans="1:10" s="3" customFormat="1">
      <c r="E23" s="6"/>
      <c r="F23" s="13"/>
      <c r="H23" s="13"/>
    </row>
    <row r="24" spans="1:10" s="203" customFormat="1">
      <c r="E24" s="225"/>
      <c r="F24" s="13"/>
      <c r="H24" s="13"/>
      <c r="I24" s="13"/>
      <c r="J24" s="13"/>
    </row>
    <row r="25" spans="1:10" s="203" customFormat="1">
      <c r="E25" s="225"/>
      <c r="F25" s="13"/>
      <c r="H25" s="13"/>
      <c r="I25" s="13"/>
      <c r="J25" s="13"/>
    </row>
    <row r="26" spans="1:10" s="203" customFormat="1">
      <c r="A26" s="33"/>
      <c r="C26" s="202"/>
      <c r="D26" s="202"/>
      <c r="E26" s="202"/>
      <c r="F26" s="202"/>
      <c r="G26" s="194"/>
      <c r="I26" s="13"/>
      <c r="J26" s="13"/>
    </row>
    <row r="27" spans="1:10" s="203" customFormat="1">
      <c r="A27" s="33"/>
      <c r="C27" s="202"/>
      <c r="D27" s="202"/>
      <c r="E27" s="202"/>
      <c r="F27" s="202"/>
      <c r="G27" s="194"/>
      <c r="I27" s="13"/>
      <c r="J27" s="13"/>
    </row>
    <row r="28" spans="1:10" s="203" customFormat="1">
      <c r="A28" s="215"/>
      <c r="B28" s="215"/>
      <c r="C28" s="215"/>
      <c r="D28" s="202"/>
      <c r="E28" s="202"/>
      <c r="F28" s="202"/>
      <c r="G28" s="202"/>
      <c r="H28" s="202"/>
      <c r="I28" s="13"/>
      <c r="J28" s="13"/>
    </row>
    <row r="29" spans="1:10" s="203" customFormat="1">
      <c r="A29" s="215"/>
      <c r="B29" s="215"/>
      <c r="C29" s="215"/>
      <c r="D29" s="202"/>
      <c r="E29" s="202"/>
      <c r="F29" s="202"/>
      <c r="G29" s="202"/>
      <c r="H29" s="202"/>
      <c r="I29" s="13"/>
      <c r="J29" s="13"/>
    </row>
    <row r="30" spans="1:10" s="203" customFormat="1">
      <c r="D30" s="194"/>
      <c r="E30" s="194"/>
      <c r="F30" s="194"/>
      <c r="G30" s="194"/>
      <c r="H30" s="194"/>
      <c r="I30" s="13"/>
      <c r="J30" s="13"/>
    </row>
    <row r="31" spans="1:10" s="203" customFormat="1">
      <c r="D31" s="194"/>
      <c r="E31" s="194"/>
      <c r="F31" s="194"/>
      <c r="G31" s="194"/>
      <c r="H31" s="194"/>
      <c r="I31" s="13"/>
      <c r="J31" s="13"/>
    </row>
    <row r="32" spans="1:10" s="203" customFormat="1">
      <c r="I32" s="13"/>
      <c r="J32" s="13"/>
    </row>
    <row r="33" spans="1:10" s="219" customFormat="1">
      <c r="A33" s="33"/>
      <c r="B33" s="208"/>
      <c r="C33" s="208"/>
      <c r="D33" s="208"/>
      <c r="E33" s="218"/>
      <c r="F33" s="208"/>
      <c r="G33" s="208"/>
      <c r="H33" s="208"/>
      <c r="I33" s="13"/>
      <c r="J33" s="13"/>
    </row>
    <row r="34" spans="1:10" s="230" customFormat="1">
      <c r="D34" s="220"/>
      <c r="E34" s="231"/>
      <c r="G34" s="231"/>
    </row>
    <row r="35" spans="1:10" s="207" customFormat="1">
      <c r="D35" s="220"/>
      <c r="E35" s="165"/>
      <c r="G35" s="165"/>
    </row>
    <row r="36" spans="1:10" s="207" customFormat="1">
      <c r="A36" s="212"/>
      <c r="D36" s="220"/>
      <c r="E36" s="165"/>
      <c r="G36" s="165"/>
    </row>
    <row r="37" spans="1:10" s="207" customFormat="1">
      <c r="A37" s="212"/>
      <c r="D37" s="220"/>
      <c r="E37" s="165"/>
      <c r="G37" s="165"/>
    </row>
    <row r="38" spans="1:10" s="207" customFormat="1">
      <c r="A38" s="212"/>
      <c r="D38" s="220"/>
      <c r="E38" s="165"/>
      <c r="G38" s="165"/>
      <c r="H38" s="165"/>
      <c r="I38" s="165"/>
    </row>
    <row r="68" spans="3:3">
      <c r="C68" s="7" t="s">
        <v>269</v>
      </c>
    </row>
  </sheetData>
  <mergeCells count="1">
    <mergeCell ref="E8:I8"/>
  </mergeCells>
  <printOptions horizontalCentered="1"/>
  <pageMargins left="0.75" right="0.5" top="0.5" bottom="0.2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77"/>
  <sheetViews>
    <sheetView view="pageBreakPreview" topLeftCell="A4" zoomScaleSheetLayoutView="100" workbookViewId="0">
      <selection activeCell="E13" sqref="E13"/>
    </sheetView>
  </sheetViews>
  <sheetFormatPr defaultRowHeight="12"/>
  <cols>
    <col min="1" max="1" width="5.125" style="7" customWidth="1"/>
    <col min="2" max="2" width="3.625" style="7" customWidth="1"/>
    <col min="3" max="3" width="32" style="7" customWidth="1"/>
    <col min="4" max="4" width="7.5" style="7" customWidth="1"/>
    <col min="5" max="5" width="9.125" style="18" customWidth="1"/>
    <col min="6" max="6" width="0.875" style="7" customWidth="1"/>
    <col min="7" max="7" width="9.125" style="7" customWidth="1"/>
    <col min="8" max="8" width="0.875" style="7" customWidth="1"/>
    <col min="9" max="9" width="10.125" style="7" customWidth="1"/>
    <col min="10" max="10" width="9" style="7"/>
    <col min="11" max="11" width="2.125" style="7" customWidth="1"/>
    <col min="12" max="16384" width="9" style="7"/>
  </cols>
  <sheetData>
    <row r="1" spans="1:9">
      <c r="A1" s="34" t="s">
        <v>115</v>
      </c>
      <c r="B1" s="201"/>
      <c r="C1" s="201"/>
      <c r="D1" s="201"/>
      <c r="E1" s="201"/>
      <c r="F1" s="201"/>
      <c r="G1" s="201"/>
      <c r="H1" s="201"/>
      <c r="I1" s="201"/>
    </row>
    <row r="2" spans="1:9">
      <c r="A2" s="94" t="s">
        <v>168</v>
      </c>
      <c r="B2" s="221"/>
      <c r="C2" s="221"/>
      <c r="D2" s="221"/>
      <c r="E2" s="221"/>
      <c r="F2" s="221"/>
      <c r="G2" s="221"/>
      <c r="H2" s="18"/>
    </row>
    <row r="3" spans="1:9">
      <c r="A3" s="82" t="s">
        <v>328</v>
      </c>
      <c r="B3" s="221"/>
      <c r="C3" s="221"/>
      <c r="D3" s="221"/>
      <c r="E3" s="221"/>
      <c r="F3" s="221"/>
      <c r="G3" s="39"/>
      <c r="H3" s="18"/>
    </row>
    <row r="4" spans="1:9">
      <c r="A4" s="384" t="s">
        <v>320</v>
      </c>
      <c r="B4" s="221"/>
      <c r="C4" s="221"/>
      <c r="D4" s="221"/>
      <c r="E4" s="221"/>
      <c r="F4" s="221"/>
      <c r="G4" s="39"/>
      <c r="H4" s="18"/>
    </row>
    <row r="5" spans="1:9">
      <c r="A5" s="82"/>
      <c r="B5" s="221"/>
      <c r="C5" s="221"/>
      <c r="D5" s="221"/>
      <c r="E5" s="221"/>
      <c r="F5" s="221"/>
      <c r="G5" s="39"/>
      <c r="H5" s="18"/>
    </row>
    <row r="6" spans="1:9">
      <c r="A6" s="82"/>
      <c r="B6" s="221"/>
      <c r="C6" s="221"/>
      <c r="D6" s="221"/>
      <c r="E6" s="221"/>
      <c r="F6" s="221"/>
      <c r="G6" s="39"/>
      <c r="H6" s="18"/>
    </row>
    <row r="7" spans="1:9" ht="45">
      <c r="A7" s="82"/>
      <c r="B7" s="221"/>
      <c r="C7" s="221"/>
      <c r="D7" s="379" t="s">
        <v>116</v>
      </c>
      <c r="E7" s="380" t="s">
        <v>327</v>
      </c>
      <c r="F7" s="221"/>
      <c r="G7" s="380" t="s">
        <v>337</v>
      </c>
      <c r="H7" s="472"/>
      <c r="I7" s="380" t="s">
        <v>329</v>
      </c>
    </row>
    <row r="8" spans="1:9">
      <c r="A8" s="82"/>
      <c r="B8" s="221"/>
      <c r="C8" s="221"/>
      <c r="D8" s="379"/>
      <c r="E8" s="479" t="s">
        <v>270</v>
      </c>
      <c r="F8" s="221"/>
      <c r="G8" s="479" t="s">
        <v>271</v>
      </c>
      <c r="H8" s="472"/>
      <c r="I8" s="479" t="s">
        <v>318</v>
      </c>
    </row>
    <row r="9" spans="1:9" s="295" customFormat="1" ht="11.25">
      <c r="A9" s="294"/>
      <c r="B9" s="294"/>
      <c r="C9" s="294"/>
      <c r="E9" s="736" t="s">
        <v>268</v>
      </c>
      <c r="F9" s="736"/>
      <c r="G9" s="736"/>
      <c r="H9" s="736"/>
      <c r="I9" s="736"/>
    </row>
    <row r="10" spans="1:9" s="85" customFormat="1" ht="11.25">
      <c r="E10" s="322"/>
    </row>
    <row r="11" spans="1:9" s="85" customFormat="1">
      <c r="A11" s="227" t="s">
        <v>294</v>
      </c>
      <c r="D11" s="324"/>
      <c r="F11" s="325"/>
      <c r="H11" s="325"/>
    </row>
    <row r="12" spans="1:9" s="85" customFormat="1" ht="11.25">
      <c r="A12" s="323"/>
      <c r="D12" s="324"/>
      <c r="F12" s="325"/>
      <c r="G12" s="326"/>
      <c r="H12" s="325"/>
    </row>
    <row r="13" spans="1:9" s="85" customFormat="1" ht="11.25">
      <c r="A13" s="323" t="s">
        <v>175</v>
      </c>
      <c r="D13" s="324"/>
      <c r="E13" s="326" t="e">
        <f>'Distribution Statement '!#REF!</f>
        <v>#REF!</v>
      </c>
      <c r="F13" s="325"/>
      <c r="G13" s="326">
        <v>1639381</v>
      </c>
      <c r="H13" s="325"/>
      <c r="I13" s="85">
        <f>G32</f>
        <v>1092900</v>
      </c>
    </row>
    <row r="14" spans="1:9" s="85" customFormat="1" ht="11.25">
      <c r="A14" s="323"/>
      <c r="D14" s="324"/>
      <c r="F14" s="325"/>
      <c r="G14" s="326"/>
      <c r="H14" s="325"/>
    </row>
    <row r="15" spans="1:9" s="85" customFormat="1" ht="11.25">
      <c r="A15" s="323" t="s">
        <v>296</v>
      </c>
      <c r="D15" s="324"/>
      <c r="E15" s="85">
        <v>0</v>
      </c>
      <c r="F15" s="325"/>
      <c r="G15" s="326">
        <v>0</v>
      </c>
      <c r="H15" s="325"/>
      <c r="I15" s="85">
        <v>0</v>
      </c>
    </row>
    <row r="16" spans="1:9" s="85" customFormat="1" ht="11.25">
      <c r="A16" s="323"/>
      <c r="E16" s="357" t="e">
        <f>SUM(E13:E15)</f>
        <v>#REF!</v>
      </c>
      <c r="G16" s="357">
        <f>SUM(G13:G15)</f>
        <v>1639381</v>
      </c>
      <c r="I16" s="357">
        <f>SUM(I13:I15)</f>
        <v>1092900</v>
      </c>
    </row>
    <row r="17" spans="1:9" s="85" customFormat="1" ht="11.25">
      <c r="A17" s="323"/>
      <c r="E17" s="325"/>
      <c r="G17" s="325"/>
      <c r="I17" s="325"/>
    </row>
    <row r="18" spans="1:9" s="329" customFormat="1" ht="11.25">
      <c r="A18" s="328" t="s">
        <v>280</v>
      </c>
    </row>
    <row r="19" spans="1:9" s="329" customFormat="1" ht="11.25">
      <c r="A19" s="328"/>
      <c r="B19" s="329" t="s">
        <v>338</v>
      </c>
      <c r="E19" s="329" t="e">
        <f>'Distribution Statement '!#REF!</f>
        <v>#REF!</v>
      </c>
      <c r="G19" s="329">
        <v>-1084376</v>
      </c>
      <c r="I19" s="329" t="e">
        <f>E19-G19</f>
        <v>#REF!</v>
      </c>
    </row>
    <row r="20" spans="1:9" s="329" customFormat="1" ht="11.25">
      <c r="A20" s="328"/>
    </row>
    <row r="21" spans="1:9" s="329" customFormat="1" ht="11.25">
      <c r="A21" s="328"/>
      <c r="B21" s="366"/>
      <c r="G21" s="325"/>
    </row>
    <row r="22" spans="1:9" s="85" customFormat="1" ht="11.25">
      <c r="A22" s="323" t="s">
        <v>256</v>
      </c>
      <c r="E22" s="85">
        <f>'Distribution Statement '!F15</f>
        <v>2559</v>
      </c>
      <c r="G22" s="85">
        <v>537895</v>
      </c>
      <c r="I22" s="85">
        <f>E22-G22</f>
        <v>-535336</v>
      </c>
    </row>
    <row r="23" spans="1:9" s="329" customFormat="1" ht="11.25">
      <c r="A23" s="328"/>
      <c r="B23" s="366"/>
      <c r="G23" s="325"/>
    </row>
    <row r="24" spans="1:9" s="85" customFormat="1" thickBot="1">
      <c r="A24" s="330" t="s">
        <v>93</v>
      </c>
      <c r="B24" s="329"/>
      <c r="C24" s="329"/>
      <c r="D24" s="329"/>
      <c r="E24" s="331" t="e">
        <f>SUM(E16:E22)</f>
        <v>#REF!</v>
      </c>
      <c r="F24" s="329"/>
      <c r="G24" s="331">
        <f>SUM(G16:G22)</f>
        <v>1092900</v>
      </c>
      <c r="I24" s="331" t="e">
        <f>SUM(I16:I22)</f>
        <v>#REF!</v>
      </c>
    </row>
    <row r="25" spans="1:9" s="85" customFormat="1" thickTop="1">
      <c r="A25" s="323"/>
      <c r="E25" s="322"/>
      <c r="I25" s="322"/>
    </row>
    <row r="26" spans="1:9" s="85" customFormat="1" ht="11.25">
      <c r="A26" s="330" t="s">
        <v>83</v>
      </c>
      <c r="E26" s="322"/>
      <c r="I26" s="322"/>
    </row>
    <row r="27" spans="1:9" s="85" customFormat="1" ht="11.25">
      <c r="A27" s="323"/>
      <c r="E27" s="322"/>
      <c r="I27" s="322"/>
    </row>
    <row r="28" spans="1:9" s="85" customFormat="1" ht="11.25">
      <c r="A28" s="323" t="s">
        <v>84</v>
      </c>
      <c r="E28" s="85" t="e">
        <f>E24</f>
        <v>#REF!</v>
      </c>
      <c r="G28" s="85">
        <f>G24</f>
        <v>1092900</v>
      </c>
      <c r="I28" s="85" t="e">
        <f>I24</f>
        <v>#REF!</v>
      </c>
    </row>
    <row r="29" spans="1:9" s="85" customFormat="1" ht="11.25">
      <c r="A29" s="323"/>
    </row>
    <row r="30" spans="1:9" s="85" customFormat="1" ht="11.25">
      <c r="A30" s="323" t="s">
        <v>85</v>
      </c>
      <c r="E30" s="85">
        <v>0</v>
      </c>
      <c r="G30" s="85">
        <v>0</v>
      </c>
      <c r="I30" s="85">
        <v>0</v>
      </c>
    </row>
    <row r="31" spans="1:9" s="85" customFormat="1" ht="11.25">
      <c r="A31" s="333"/>
      <c r="B31" s="334"/>
      <c r="C31" s="334"/>
      <c r="D31" s="334"/>
      <c r="E31" s="335"/>
      <c r="F31" s="334"/>
      <c r="G31" s="334"/>
      <c r="I31" s="335"/>
    </row>
    <row r="32" spans="1:9" s="85" customFormat="1" thickBot="1">
      <c r="A32" s="333"/>
      <c r="B32" s="334"/>
      <c r="C32" s="334"/>
      <c r="D32" s="334"/>
      <c r="E32" s="336" t="e">
        <f>SUM(E28:E30)</f>
        <v>#REF!</v>
      </c>
      <c r="F32" s="334"/>
      <c r="G32" s="336">
        <f>SUM(G28:G30)</f>
        <v>1092900</v>
      </c>
      <c r="I32" s="336" t="e">
        <f>SUM(I28:I30)</f>
        <v>#REF!</v>
      </c>
    </row>
    <row r="33" spans="1:12" ht="12.75" thickTop="1">
      <c r="A33" s="222"/>
      <c r="B33" s="223"/>
      <c r="C33" s="223"/>
      <c r="D33" s="223"/>
      <c r="E33" s="224"/>
      <c r="F33" s="223"/>
      <c r="G33" s="223"/>
    </row>
    <row r="34" spans="1:12" s="203" customFormat="1">
      <c r="A34" s="203" t="s">
        <v>272</v>
      </c>
      <c r="D34" s="225"/>
      <c r="E34" s="13"/>
      <c r="G34" s="13"/>
      <c r="H34" s="13"/>
      <c r="I34" s="13"/>
      <c r="J34" s="13"/>
      <c r="K34" s="13"/>
      <c r="L34" s="13"/>
    </row>
    <row r="35" spans="1:12" s="3" customFormat="1">
      <c r="E35" s="6"/>
      <c r="F35" s="7"/>
      <c r="H35" s="13"/>
    </row>
    <row r="36" spans="1:12" s="3" customFormat="1">
      <c r="E36" s="6"/>
      <c r="F36" s="13"/>
      <c r="H36" s="13"/>
    </row>
    <row r="37" spans="1:12" s="203" customFormat="1">
      <c r="E37" s="225"/>
      <c r="F37" s="13"/>
      <c r="H37" s="13"/>
      <c r="I37" s="13"/>
    </row>
    <row r="38" spans="1:12" s="203" customFormat="1">
      <c r="E38" s="225"/>
      <c r="F38" s="13"/>
      <c r="H38" s="13"/>
      <c r="I38" s="13"/>
    </row>
    <row r="39" spans="1:12" s="203" customFormat="1">
      <c r="A39" s="33" t="s">
        <v>132</v>
      </c>
      <c r="C39" s="202"/>
      <c r="D39" s="202"/>
      <c r="E39" s="202"/>
      <c r="F39" s="202"/>
      <c r="G39" s="194"/>
      <c r="I39" s="13"/>
    </row>
    <row r="40" spans="1:12" s="203" customFormat="1">
      <c r="A40" s="33" t="s">
        <v>133</v>
      </c>
      <c r="C40" s="202"/>
      <c r="D40" s="202"/>
      <c r="E40" s="202"/>
      <c r="F40" s="202"/>
      <c r="G40" s="194"/>
      <c r="I40" s="13"/>
    </row>
    <row r="41" spans="1:12" s="203" customFormat="1">
      <c r="A41" s="215"/>
      <c r="B41" s="215"/>
      <c r="C41" s="215"/>
      <c r="D41" s="202"/>
      <c r="E41" s="202"/>
      <c r="F41" s="202"/>
      <c r="G41" s="202"/>
      <c r="H41" s="202"/>
      <c r="I41" s="13"/>
    </row>
    <row r="42" spans="1:12" s="203" customFormat="1">
      <c r="A42" s="215"/>
      <c r="B42" s="215"/>
      <c r="C42" s="215"/>
      <c r="D42" s="202"/>
      <c r="E42" s="202"/>
      <c r="F42" s="202"/>
      <c r="G42" s="202"/>
      <c r="H42" s="202"/>
      <c r="I42" s="13"/>
    </row>
    <row r="43" spans="1:12" s="203" customFormat="1">
      <c r="D43" s="194"/>
      <c r="E43" s="194"/>
      <c r="F43" s="194"/>
      <c r="G43" s="194"/>
      <c r="H43" s="194"/>
      <c r="I43" s="13"/>
    </row>
    <row r="44" spans="1:12" s="203" customFormat="1">
      <c r="D44" s="194"/>
      <c r="E44" s="194"/>
      <c r="F44" s="194"/>
      <c r="G44" s="194"/>
      <c r="H44" s="194"/>
      <c r="I44" s="13"/>
    </row>
    <row r="45" spans="1:12" s="203" customFormat="1">
      <c r="I45" s="13"/>
    </row>
    <row r="46" spans="1:12" s="219" customFormat="1">
      <c r="A46" s="33" t="s">
        <v>134</v>
      </c>
      <c r="B46" s="208"/>
      <c r="C46" s="208"/>
      <c r="D46" s="208"/>
      <c r="E46" s="218"/>
      <c r="F46" s="208"/>
      <c r="G46" s="208"/>
      <c r="H46" s="208"/>
      <c r="I46" s="13"/>
    </row>
    <row r="47" spans="1:12" s="230" customFormat="1">
      <c r="D47" s="220"/>
      <c r="E47" s="231"/>
      <c r="G47" s="231"/>
    </row>
    <row r="48" spans="1:12" s="207" customFormat="1">
      <c r="D48" s="220"/>
      <c r="E48" s="165"/>
      <c r="G48" s="165"/>
    </row>
    <row r="49" spans="1:9" s="207" customFormat="1">
      <c r="A49" s="212"/>
      <c r="D49" s="220"/>
      <c r="E49" s="165"/>
      <c r="G49" s="165"/>
    </row>
    <row r="50" spans="1:9" s="207" customFormat="1">
      <c r="A50" s="212"/>
      <c r="D50" s="220"/>
      <c r="E50" s="165"/>
      <c r="G50" s="165"/>
    </row>
    <row r="51" spans="1:9" s="207" customFormat="1">
      <c r="A51" s="212"/>
      <c r="D51" s="220"/>
      <c r="E51" s="165"/>
      <c r="G51" s="165"/>
      <c r="H51" s="165"/>
      <c r="I51" s="165"/>
    </row>
    <row r="77" spans="3:3">
      <c r="C77" s="7" t="s">
        <v>269</v>
      </c>
    </row>
  </sheetData>
  <mergeCells count="1">
    <mergeCell ref="E9:I9"/>
  </mergeCells>
  <printOptions horizontalCentered="1"/>
  <pageMargins left="0.75" right="0.5" top="0.5" bottom="0.2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0"/>
  </sheetPr>
  <dimension ref="A1:Z50"/>
  <sheetViews>
    <sheetView view="pageBreakPreview" topLeftCell="A31" zoomScaleSheetLayoutView="100" workbookViewId="0">
      <selection activeCell="W50" sqref="W50"/>
    </sheetView>
  </sheetViews>
  <sheetFormatPr defaultRowHeight="12"/>
  <cols>
    <col min="1" max="1" width="5.125" style="382" customWidth="1"/>
    <col min="2" max="2" width="3.625" style="382" customWidth="1"/>
    <col min="3" max="3" width="41.625" style="382" customWidth="1"/>
    <col min="4" max="4" width="7.125" style="382" customWidth="1"/>
    <col min="5" max="5" width="10.125" style="382" customWidth="1"/>
    <col min="6" max="19" width="0" style="382" hidden="1" customWidth="1"/>
    <col min="20" max="20" width="1.375" style="382" customWidth="1"/>
    <col min="21" max="21" width="10.125" style="382" customWidth="1"/>
    <col min="22" max="22" width="1.375" style="382" customWidth="1"/>
    <col min="23" max="23" width="9.625" style="383" customWidth="1"/>
    <col min="24" max="24" width="11.625" style="382" customWidth="1"/>
    <col min="25" max="16384" width="9" style="382"/>
  </cols>
  <sheetData>
    <row r="1" spans="1:26" ht="12" customHeight="1">
      <c r="A1" s="381" t="str">
        <f>'Distribution Statement '!A1</f>
        <v>NIT - STATE ENTERPRISE FUND</v>
      </c>
    </row>
    <row r="2" spans="1:26" ht="12" customHeight="1">
      <c r="A2" s="455" t="str">
        <f>UHF!A2</f>
        <v>STATEMENT OF MOVEMENT IN UNIT HOLDERS' FUND (UNAUDITED)</v>
      </c>
    </row>
    <row r="3" spans="1:26" ht="12" customHeight="1">
      <c r="A3" s="456" t="str">
        <f>UHF!A3</f>
        <v>FOR THE QUARTER ENDED SEPTEMBER 30, 2015</v>
      </c>
    </row>
    <row r="4" spans="1:26" ht="12" customHeight="1">
      <c r="A4" s="384" t="s">
        <v>315</v>
      </c>
    </row>
    <row r="5" spans="1:26" ht="12" customHeight="1">
      <c r="A5" s="384"/>
    </row>
    <row r="6" spans="1:26" ht="12" customHeight="1">
      <c r="D6" s="737" t="s">
        <v>116</v>
      </c>
      <c r="E6" s="739" t="s">
        <v>333</v>
      </c>
      <c r="F6" s="460"/>
      <c r="G6" s="739" t="s">
        <v>302</v>
      </c>
      <c r="H6" s="461"/>
      <c r="I6" s="741" t="s">
        <v>184</v>
      </c>
      <c r="J6" s="462"/>
      <c r="K6" s="462"/>
      <c r="L6" s="462"/>
      <c r="M6" s="462"/>
      <c r="N6" s="462"/>
      <c r="O6" s="462"/>
      <c r="P6" s="462"/>
      <c r="Q6" s="462"/>
      <c r="R6" s="462"/>
      <c r="S6" s="462"/>
      <c r="T6" s="737"/>
      <c r="U6" s="739" t="s">
        <v>334</v>
      </c>
      <c r="V6" s="743"/>
      <c r="W6" s="741" t="s">
        <v>335</v>
      </c>
    </row>
    <row r="7" spans="1:26" ht="40.5" customHeight="1">
      <c r="A7" s="387"/>
      <c r="B7" s="387"/>
      <c r="C7" s="388"/>
      <c r="D7" s="738"/>
      <c r="E7" s="740"/>
      <c r="F7" s="463"/>
      <c r="G7" s="740"/>
      <c r="H7" s="464"/>
      <c r="I7" s="740"/>
      <c r="J7" s="465"/>
      <c r="K7" s="465"/>
      <c r="L7" s="465"/>
      <c r="M7" s="465"/>
      <c r="N7" s="465"/>
      <c r="O7" s="465"/>
      <c r="P7" s="465"/>
      <c r="Q7" s="465"/>
      <c r="R7" s="465"/>
      <c r="S7" s="465"/>
      <c r="T7" s="738"/>
      <c r="U7" s="740"/>
      <c r="V7" s="738"/>
      <c r="W7" s="740"/>
      <c r="X7" s="386"/>
    </row>
    <row r="8" spans="1:26" ht="12.75" customHeight="1">
      <c r="A8" s="387"/>
      <c r="B8" s="387"/>
      <c r="C8" s="388"/>
      <c r="D8" s="469"/>
      <c r="E8" s="475" t="s">
        <v>270</v>
      </c>
      <c r="F8" s="473"/>
      <c r="G8" s="475"/>
      <c r="H8" s="476"/>
      <c r="I8" s="475"/>
      <c r="J8" s="474"/>
      <c r="K8" s="474"/>
      <c r="L8" s="474"/>
      <c r="M8" s="474"/>
      <c r="N8" s="474"/>
      <c r="O8" s="474"/>
      <c r="P8" s="474"/>
      <c r="Q8" s="474"/>
      <c r="R8" s="474"/>
      <c r="S8" s="474"/>
      <c r="T8" s="474"/>
      <c r="U8" s="475" t="s">
        <v>271</v>
      </c>
      <c r="V8" s="475"/>
      <c r="W8" s="475" t="s">
        <v>318</v>
      </c>
      <c r="X8" s="386"/>
    </row>
    <row r="9" spans="1:26" ht="12" customHeight="1">
      <c r="A9" s="387"/>
      <c r="B9" s="387"/>
      <c r="C9" s="388"/>
      <c r="D9" s="388"/>
      <c r="E9" s="742" t="s">
        <v>303</v>
      </c>
      <c r="F9" s="742"/>
      <c r="G9" s="742"/>
      <c r="H9" s="742"/>
      <c r="I9" s="742"/>
      <c r="J9" s="742"/>
      <c r="K9" s="742"/>
      <c r="L9" s="742"/>
      <c r="M9" s="742"/>
      <c r="N9" s="742"/>
      <c r="O9" s="742"/>
      <c r="P9" s="742"/>
      <c r="Q9" s="742"/>
      <c r="R9" s="742"/>
      <c r="S9" s="742"/>
      <c r="T9" s="742"/>
      <c r="U9" s="742"/>
      <c r="V9" s="742"/>
      <c r="W9" s="742"/>
      <c r="X9" s="386"/>
    </row>
    <row r="10" spans="1:26" ht="12" customHeight="1">
      <c r="A10" s="386"/>
      <c r="B10" s="386"/>
      <c r="C10" s="386"/>
      <c r="D10" s="386"/>
      <c r="E10" s="391"/>
      <c r="F10" s="391"/>
      <c r="G10" s="391"/>
      <c r="H10" s="391"/>
      <c r="I10" s="391"/>
      <c r="J10" s="391"/>
      <c r="K10" s="391"/>
      <c r="L10" s="391"/>
      <c r="M10" s="391"/>
      <c r="N10" s="391"/>
      <c r="O10" s="391"/>
      <c r="P10" s="391"/>
      <c r="Q10" s="391"/>
      <c r="R10" s="391"/>
      <c r="S10" s="391"/>
      <c r="T10" s="391"/>
      <c r="U10" s="391"/>
      <c r="V10" s="391"/>
      <c r="W10" s="391"/>
      <c r="X10" s="386"/>
    </row>
    <row r="11" spans="1:26" ht="12" customHeight="1">
      <c r="A11" s="392"/>
      <c r="B11" s="393"/>
      <c r="C11" s="393"/>
      <c r="D11" s="393"/>
      <c r="E11" s="394"/>
      <c r="F11" s="13"/>
      <c r="G11" s="395"/>
      <c r="H11" s="395"/>
      <c r="I11" s="394"/>
      <c r="J11" s="394"/>
      <c r="K11" s="395"/>
      <c r="L11" s="395"/>
      <c r="M11" s="395"/>
      <c r="N11" s="395"/>
      <c r="O11" s="395"/>
      <c r="P11" s="395"/>
      <c r="Q11" s="395"/>
      <c r="R11" s="395"/>
      <c r="S11" s="395"/>
      <c r="T11" s="395"/>
      <c r="U11" s="395"/>
      <c r="V11" s="395"/>
      <c r="W11" s="13"/>
      <c r="X11" s="395"/>
    </row>
    <row r="12" spans="1:26" ht="12" customHeight="1">
      <c r="A12" s="396" t="s">
        <v>257</v>
      </c>
      <c r="B12" s="153"/>
      <c r="C12" s="153"/>
      <c r="D12" s="153"/>
      <c r="E12" s="13">
        <f>UHF!F9</f>
        <v>2569625</v>
      </c>
      <c r="F12" s="13"/>
      <c r="G12" s="13"/>
      <c r="H12" s="13"/>
      <c r="I12" s="397"/>
      <c r="J12" s="13"/>
      <c r="K12" s="13"/>
      <c r="L12" s="13"/>
      <c r="M12" s="13"/>
      <c r="N12" s="13"/>
      <c r="O12" s="13"/>
      <c r="P12" s="13"/>
      <c r="Q12" s="13"/>
      <c r="R12" s="13"/>
      <c r="S12" s="13"/>
      <c r="T12" s="13"/>
      <c r="U12" s="398">
        <v>20829519</v>
      </c>
      <c r="V12" s="398"/>
      <c r="W12" s="398">
        <f>U40</f>
        <v>21532974</v>
      </c>
      <c r="X12" s="13"/>
      <c r="Y12" s="383"/>
      <c r="Z12" s="383"/>
    </row>
    <row r="13" spans="1:26" ht="12" customHeight="1">
      <c r="A13" s="153"/>
      <c r="B13" s="153"/>
      <c r="C13" s="153"/>
      <c r="D13" s="153"/>
      <c r="E13" s="13"/>
      <c r="F13" s="13"/>
      <c r="G13" s="13"/>
      <c r="H13" s="13"/>
      <c r="I13" s="397"/>
      <c r="J13" s="13"/>
      <c r="K13" s="13"/>
      <c r="L13" s="13"/>
      <c r="M13" s="13"/>
      <c r="N13" s="13"/>
      <c r="O13" s="13"/>
      <c r="P13" s="13"/>
      <c r="Q13" s="13"/>
      <c r="R13" s="13"/>
      <c r="S13" s="13"/>
      <c r="T13" s="13"/>
      <c r="U13" s="398"/>
      <c r="V13" s="398"/>
      <c r="W13" s="398"/>
      <c r="X13" s="13"/>
      <c r="Y13" s="383"/>
      <c r="Z13" s="383"/>
    </row>
    <row r="14" spans="1:26" ht="12" customHeight="1">
      <c r="A14" s="399" t="s">
        <v>209</v>
      </c>
      <c r="B14" s="400"/>
      <c r="C14" s="401"/>
      <c r="D14" s="401"/>
      <c r="E14" s="402">
        <f>UHF!F12</f>
        <v>0</v>
      </c>
      <c r="F14" s="13"/>
      <c r="G14" s="13">
        <v>2684710</v>
      </c>
      <c r="H14" s="13" t="e">
        <f>G14-#REF!</f>
        <v>#REF!</v>
      </c>
      <c r="I14" s="398"/>
      <c r="J14" s="13"/>
      <c r="K14" s="13"/>
      <c r="L14" s="13"/>
      <c r="M14" s="13"/>
      <c r="N14" s="13"/>
      <c r="O14" s="13"/>
      <c r="P14" s="13"/>
      <c r="Q14" s="13"/>
      <c r="R14" s="13"/>
      <c r="S14" s="13"/>
      <c r="T14" s="13"/>
      <c r="U14" s="156">
        <v>500000</v>
      </c>
      <c r="V14" s="156"/>
      <c r="W14" s="156">
        <f>E14-U14</f>
        <v>-500000</v>
      </c>
      <c r="X14" s="398"/>
      <c r="Y14" s="383"/>
      <c r="Z14" s="383"/>
    </row>
    <row r="15" spans="1:26" ht="12" customHeight="1">
      <c r="A15" s="403"/>
      <c r="B15" s="400"/>
      <c r="C15" s="401"/>
      <c r="D15" s="401"/>
      <c r="E15" s="14"/>
      <c r="F15" s="13"/>
      <c r="G15" s="13"/>
      <c r="H15" s="13"/>
      <c r="I15" s="398"/>
      <c r="J15" s="13"/>
      <c r="K15" s="13"/>
      <c r="L15" s="13"/>
      <c r="M15" s="13"/>
      <c r="N15" s="13"/>
      <c r="O15" s="13"/>
      <c r="P15" s="13"/>
      <c r="Q15" s="13"/>
      <c r="R15" s="13"/>
      <c r="S15" s="13"/>
      <c r="T15" s="13"/>
      <c r="U15" s="14"/>
      <c r="V15" s="14"/>
      <c r="W15" s="14"/>
      <c r="X15" s="13"/>
      <c r="Y15" s="383"/>
      <c r="Z15" s="383"/>
    </row>
    <row r="16" spans="1:26" ht="12" customHeight="1">
      <c r="A16" s="399" t="s">
        <v>210</v>
      </c>
      <c r="B16" s="400"/>
      <c r="C16" s="401"/>
      <c r="D16" s="401"/>
      <c r="E16" s="404">
        <f>UHF!F15</f>
        <v>0</v>
      </c>
      <c r="F16" s="13"/>
      <c r="G16" s="13">
        <v>-1848383</v>
      </c>
      <c r="H16" s="13">
        <f>E16-G16</f>
        <v>1848383</v>
      </c>
      <c r="I16" s="405"/>
      <c r="J16" s="13"/>
      <c r="K16" s="13"/>
      <c r="L16" s="13"/>
      <c r="M16" s="13"/>
      <c r="N16" s="13"/>
      <c r="O16" s="13"/>
      <c r="P16" s="13"/>
      <c r="Q16" s="13"/>
      <c r="R16" s="13"/>
      <c r="S16" s="13"/>
      <c r="T16" s="13"/>
      <c r="U16" s="16">
        <v>-2222002</v>
      </c>
      <c r="V16" s="16"/>
      <c r="W16" s="16">
        <f>E16-U16</f>
        <v>2222002</v>
      </c>
      <c r="X16" s="398"/>
      <c r="Y16" s="383"/>
      <c r="Z16" s="383"/>
    </row>
    <row r="17" spans="1:26" ht="12" customHeight="1">
      <c r="A17" s="400"/>
      <c r="B17" s="400"/>
      <c r="C17" s="401"/>
      <c r="D17" s="401"/>
      <c r="E17" s="13">
        <f>SUM(E14:E16)</f>
        <v>0</v>
      </c>
      <c r="F17" s="13"/>
      <c r="G17" s="13">
        <v>836326</v>
      </c>
      <c r="H17" s="13" t="s">
        <v>304</v>
      </c>
      <c r="I17" s="405"/>
      <c r="J17" s="13"/>
      <c r="K17" s="13"/>
      <c r="L17" s="13"/>
      <c r="M17" s="13"/>
      <c r="N17" s="13"/>
      <c r="O17" s="13"/>
      <c r="P17" s="13"/>
      <c r="Q17" s="13"/>
      <c r="R17" s="13"/>
      <c r="S17" s="13"/>
      <c r="T17" s="13"/>
      <c r="U17" s="13">
        <f>SUM(U14:U16)</f>
        <v>-1722002</v>
      </c>
      <c r="V17" s="13"/>
      <c r="W17" s="13">
        <f>E17-U17</f>
        <v>1722002</v>
      </c>
      <c r="X17" s="13"/>
      <c r="Y17" s="383"/>
      <c r="Z17" s="383"/>
    </row>
    <row r="18" spans="1:26" ht="12" customHeight="1">
      <c r="A18" s="400"/>
      <c r="B18" s="400"/>
      <c r="C18" s="401"/>
      <c r="D18" s="401"/>
      <c r="E18" s="13"/>
      <c r="F18" s="13"/>
      <c r="G18" s="13"/>
      <c r="H18" s="13"/>
      <c r="I18" s="405"/>
      <c r="J18" s="13"/>
      <c r="K18" s="13"/>
      <c r="L18" s="13"/>
      <c r="M18" s="13"/>
      <c r="N18" s="13"/>
      <c r="O18" s="13"/>
      <c r="P18" s="13"/>
      <c r="Q18" s="13"/>
      <c r="R18" s="13"/>
      <c r="S18" s="13"/>
      <c r="T18" s="13"/>
      <c r="U18" s="13"/>
      <c r="V18" s="13"/>
      <c r="W18" s="13"/>
      <c r="X18" s="13"/>
      <c r="Y18" s="383"/>
      <c r="Z18" s="383"/>
    </row>
    <row r="19" spans="1:26" ht="12" customHeight="1">
      <c r="A19" s="400" t="s">
        <v>305</v>
      </c>
      <c r="B19" s="400"/>
      <c r="C19" s="401"/>
      <c r="D19" s="401"/>
      <c r="E19" s="13" t="e">
        <f>UHF!#REF!</f>
        <v>#REF!</v>
      </c>
      <c r="F19" s="13"/>
      <c r="G19" s="13"/>
      <c r="H19" s="13"/>
      <c r="I19" s="405"/>
      <c r="J19" s="13"/>
      <c r="K19" s="13"/>
      <c r="L19" s="13"/>
      <c r="M19" s="13"/>
      <c r="N19" s="13"/>
      <c r="O19" s="13"/>
      <c r="P19" s="13"/>
      <c r="Q19" s="13"/>
      <c r="R19" s="13"/>
      <c r="S19" s="13"/>
      <c r="T19" s="13"/>
      <c r="U19" s="13">
        <v>1084376</v>
      </c>
      <c r="V19" s="13"/>
      <c r="W19" s="13" t="e">
        <f>E19-U19</f>
        <v>#REF!</v>
      </c>
      <c r="X19" s="13"/>
      <c r="Y19" s="383"/>
      <c r="Z19" s="383"/>
    </row>
    <row r="20" spans="1:26" ht="12" customHeight="1">
      <c r="A20" s="400"/>
      <c r="B20" s="400"/>
      <c r="C20" s="401"/>
      <c r="D20" s="401"/>
      <c r="E20" s="13"/>
      <c r="F20" s="13"/>
      <c r="G20" s="13"/>
      <c r="H20" s="13"/>
      <c r="I20" s="405"/>
      <c r="J20" s="13"/>
      <c r="K20" s="13"/>
      <c r="L20" s="13"/>
      <c r="M20" s="13"/>
      <c r="N20" s="13"/>
      <c r="O20" s="13"/>
      <c r="P20" s="13"/>
      <c r="Q20" s="13"/>
      <c r="R20" s="13"/>
      <c r="S20" s="13"/>
      <c r="T20" s="13"/>
      <c r="U20" s="13"/>
      <c r="V20" s="13"/>
      <c r="W20" s="13"/>
      <c r="X20" s="13"/>
      <c r="Y20" s="383"/>
      <c r="Z20" s="383"/>
    </row>
    <row r="21" spans="1:26" ht="12" customHeight="1">
      <c r="A21" s="400"/>
      <c r="B21" s="400"/>
      <c r="C21" s="401"/>
      <c r="D21" s="401"/>
      <c r="E21" s="13"/>
      <c r="F21" s="13"/>
      <c r="G21" s="13"/>
      <c r="H21" s="13"/>
      <c r="I21" s="405"/>
      <c r="J21" s="13"/>
      <c r="K21" s="13"/>
      <c r="L21" s="13"/>
      <c r="M21" s="13"/>
      <c r="N21" s="13"/>
      <c r="O21" s="13"/>
      <c r="P21" s="13"/>
      <c r="Q21" s="13"/>
      <c r="R21" s="13"/>
      <c r="S21" s="13"/>
      <c r="T21" s="13"/>
      <c r="U21" s="13"/>
      <c r="V21" s="13"/>
      <c r="W21" s="13"/>
      <c r="X21" s="13"/>
      <c r="Y21" s="383"/>
      <c r="Z21" s="383"/>
    </row>
    <row r="22" spans="1:26" ht="12" customHeight="1">
      <c r="A22" s="400"/>
      <c r="B22" s="400"/>
      <c r="C22" s="401"/>
      <c r="D22" s="401"/>
      <c r="E22" s="122" t="e">
        <f>E19+E17+E12</f>
        <v>#REF!</v>
      </c>
      <c r="F22" s="122"/>
      <c r="G22" s="122"/>
      <c r="H22" s="122"/>
      <c r="I22" s="293"/>
      <c r="J22" s="122"/>
      <c r="K22" s="122"/>
      <c r="L22" s="122"/>
      <c r="M22" s="122"/>
      <c r="N22" s="122"/>
      <c r="O22" s="122"/>
      <c r="P22" s="122"/>
      <c r="Q22" s="122"/>
      <c r="R22" s="122"/>
      <c r="S22" s="122"/>
      <c r="T22" s="122"/>
      <c r="U22" s="122">
        <f>U19+U17+U12</f>
        <v>20191893</v>
      </c>
      <c r="V22" s="122"/>
      <c r="W22" s="122" t="e">
        <f>W19+W17+W12</f>
        <v>#REF!</v>
      </c>
      <c r="X22" s="13"/>
      <c r="Y22" s="383"/>
      <c r="Z22" s="383"/>
    </row>
    <row r="23" spans="1:26" ht="12" customHeight="1">
      <c r="A23" s="400"/>
      <c r="B23" s="400"/>
      <c r="C23" s="401"/>
      <c r="D23" s="401"/>
      <c r="E23" s="13"/>
      <c r="F23" s="13"/>
      <c r="G23" s="13"/>
      <c r="H23" s="13"/>
      <c r="I23" s="405"/>
      <c r="J23" s="13"/>
      <c r="K23" s="13"/>
      <c r="L23" s="13"/>
      <c r="M23" s="13"/>
      <c r="N23" s="13"/>
      <c r="O23" s="13"/>
      <c r="P23" s="13"/>
      <c r="Q23" s="13"/>
      <c r="R23" s="13"/>
      <c r="S23" s="13"/>
      <c r="T23" s="13"/>
      <c r="U23" s="13"/>
      <c r="V23" s="13"/>
      <c r="W23" s="13"/>
      <c r="X23" s="13"/>
      <c r="Y23" s="383"/>
      <c r="Z23" s="383"/>
    </row>
    <row r="24" spans="1:26" ht="12" customHeight="1">
      <c r="A24" s="400"/>
      <c r="B24" s="400"/>
      <c r="C24" s="401"/>
      <c r="D24" s="401"/>
      <c r="E24" s="405"/>
      <c r="F24" s="13"/>
      <c r="G24" s="13" t="s">
        <v>306</v>
      </c>
      <c r="H24" s="13"/>
      <c r="I24" s="405"/>
      <c r="J24" s="13"/>
      <c r="K24" s="13"/>
      <c r="L24" s="13"/>
      <c r="M24" s="13"/>
      <c r="N24" s="13"/>
      <c r="O24" s="13"/>
      <c r="P24" s="13"/>
      <c r="Q24" s="13"/>
      <c r="R24" s="13"/>
      <c r="S24" s="13"/>
      <c r="T24" s="13"/>
      <c r="U24" s="405"/>
      <c r="V24" s="405"/>
      <c r="W24" s="405"/>
      <c r="X24" s="405"/>
      <c r="Y24" s="383"/>
      <c r="Z24" s="383"/>
    </row>
    <row r="25" spans="1:26" ht="12" customHeight="1">
      <c r="A25" s="400" t="s">
        <v>307</v>
      </c>
      <c r="B25" s="400"/>
      <c r="C25" s="401"/>
      <c r="D25" s="401"/>
      <c r="E25" s="405"/>
      <c r="F25" s="13"/>
      <c r="G25" s="13"/>
      <c r="H25" s="13"/>
      <c r="I25" s="398"/>
      <c r="J25" s="13"/>
      <c r="K25" s="13"/>
      <c r="L25" s="13"/>
      <c r="M25" s="13"/>
      <c r="N25" s="13"/>
      <c r="O25" s="13"/>
      <c r="P25" s="13"/>
      <c r="Q25" s="13"/>
      <c r="R25" s="13"/>
      <c r="S25" s="13"/>
      <c r="T25" s="13"/>
      <c r="U25" s="405"/>
      <c r="V25" s="405"/>
      <c r="W25" s="405"/>
      <c r="X25" s="405"/>
      <c r="Y25" s="383"/>
      <c r="Z25" s="383"/>
    </row>
    <row r="26" spans="1:26" ht="12" customHeight="1">
      <c r="A26" s="155" t="s">
        <v>308</v>
      </c>
      <c r="B26" s="400"/>
      <c r="C26" s="401"/>
      <c r="D26" s="401"/>
      <c r="E26" s="398">
        <f>UHF!F20</f>
        <v>0</v>
      </c>
      <c r="F26" s="13">
        <f>266193758-181079778</f>
        <v>85113980</v>
      </c>
      <c r="G26" s="13"/>
      <c r="H26" s="13"/>
      <c r="I26" s="405"/>
      <c r="J26" s="13"/>
      <c r="K26" s="13"/>
      <c r="L26" s="13"/>
      <c r="M26" s="13"/>
      <c r="N26" s="13"/>
      <c r="O26" s="13"/>
      <c r="P26" s="13"/>
      <c r="Q26" s="13"/>
      <c r="R26" s="13"/>
      <c r="S26" s="13"/>
      <c r="T26" s="13"/>
      <c r="U26" s="13">
        <v>341610</v>
      </c>
      <c r="V26" s="13"/>
      <c r="W26" s="13">
        <f>E26-U26</f>
        <v>-341610</v>
      </c>
      <c r="X26" s="398"/>
      <c r="Y26" s="383"/>
      <c r="Z26" s="383"/>
    </row>
    <row r="27" spans="1:26" ht="12" customHeight="1">
      <c r="A27" s="155"/>
      <c r="B27" s="400"/>
      <c r="C27" s="401"/>
      <c r="D27" s="401"/>
      <c r="E27" s="405"/>
      <c r="F27" s="13"/>
      <c r="G27" s="13"/>
      <c r="H27" s="13"/>
      <c r="I27" s="405"/>
      <c r="J27" s="13"/>
      <c r="K27" s="13"/>
      <c r="L27" s="13"/>
      <c r="M27" s="13"/>
      <c r="N27" s="13"/>
      <c r="O27" s="13"/>
      <c r="P27" s="13"/>
      <c r="Q27" s="13"/>
      <c r="R27" s="13"/>
      <c r="S27" s="13"/>
      <c r="T27" s="13"/>
      <c r="U27" s="405"/>
      <c r="V27" s="405"/>
      <c r="W27" s="405"/>
      <c r="X27" s="405"/>
      <c r="Y27" s="383"/>
      <c r="Z27" s="383"/>
    </row>
    <row r="28" spans="1:26" ht="12" customHeight="1">
      <c r="A28" s="153" t="s">
        <v>309</v>
      </c>
      <c r="B28" s="400"/>
      <c r="C28" s="401"/>
      <c r="D28" s="401"/>
      <c r="E28" s="13"/>
      <c r="F28" s="13"/>
      <c r="G28" s="13"/>
      <c r="H28" s="13"/>
      <c r="I28" s="405"/>
      <c r="J28" s="13"/>
      <c r="K28" s="13"/>
      <c r="L28" s="13"/>
      <c r="M28" s="13"/>
      <c r="N28" s="13"/>
      <c r="O28" s="13"/>
      <c r="P28" s="13"/>
      <c r="Q28" s="13"/>
      <c r="R28" s="13"/>
      <c r="S28" s="13"/>
      <c r="T28" s="13"/>
      <c r="U28" s="398"/>
      <c r="V28" s="398"/>
      <c r="W28" s="398"/>
      <c r="X28" s="13"/>
      <c r="Y28" s="383"/>
      <c r="Z28" s="383"/>
    </row>
    <row r="29" spans="1:26" ht="12" customHeight="1">
      <c r="A29" s="407" t="s">
        <v>310</v>
      </c>
      <c r="B29" s="400"/>
      <c r="C29" s="401"/>
      <c r="D29" s="401"/>
      <c r="E29" s="13">
        <f>UHF!F25</f>
        <v>-585526</v>
      </c>
      <c r="F29" s="13"/>
      <c r="G29" s="13"/>
      <c r="H29" s="13"/>
      <c r="I29" s="405"/>
      <c r="J29" s="13"/>
      <c r="K29" s="13"/>
      <c r="L29" s="13"/>
      <c r="M29" s="13"/>
      <c r="N29" s="13"/>
      <c r="O29" s="13"/>
      <c r="P29" s="13"/>
      <c r="Q29" s="13"/>
      <c r="R29" s="13"/>
      <c r="S29" s="13"/>
      <c r="T29" s="13"/>
      <c r="U29" s="398">
        <v>1545952</v>
      </c>
      <c r="V29" s="398"/>
      <c r="W29" s="13">
        <f>E29-U29</f>
        <v>-2131478</v>
      </c>
      <c r="X29" s="13"/>
      <c r="Y29" s="383"/>
      <c r="Z29" s="383"/>
    </row>
    <row r="30" spans="1:26" ht="12" customHeight="1">
      <c r="A30" s="153"/>
      <c r="B30" s="400"/>
      <c r="C30" s="401"/>
      <c r="D30" s="401"/>
      <c r="E30" s="405"/>
      <c r="F30" s="13"/>
      <c r="G30" s="13"/>
      <c r="H30" s="13"/>
      <c r="I30" s="405"/>
      <c r="J30" s="13"/>
      <c r="K30" s="13"/>
      <c r="L30" s="13"/>
      <c r="M30" s="13"/>
      <c r="N30" s="13"/>
      <c r="O30" s="13"/>
      <c r="P30" s="13"/>
      <c r="Q30" s="13"/>
      <c r="R30" s="13"/>
      <c r="S30" s="13"/>
      <c r="T30" s="13"/>
      <c r="U30" s="405"/>
      <c r="V30" s="13"/>
      <c r="W30" s="405"/>
      <c r="X30" s="405"/>
      <c r="Y30" s="383"/>
      <c r="Z30" s="383"/>
    </row>
    <row r="31" spans="1:26" ht="12" customHeight="1">
      <c r="A31" s="400" t="s">
        <v>312</v>
      </c>
      <c r="B31" s="400"/>
      <c r="C31" s="401"/>
      <c r="D31" s="401"/>
      <c r="E31" s="402">
        <f>UHF!F27</f>
        <v>10189</v>
      </c>
      <c r="F31" s="122"/>
      <c r="G31" s="122"/>
      <c r="H31" s="122"/>
      <c r="I31" s="293"/>
      <c r="J31" s="122"/>
      <c r="K31" s="122"/>
      <c r="L31" s="122"/>
      <c r="M31" s="122"/>
      <c r="N31" s="122"/>
      <c r="O31" s="122"/>
      <c r="P31" s="122"/>
      <c r="Q31" s="122"/>
      <c r="R31" s="122"/>
      <c r="S31" s="122"/>
      <c r="T31" s="13"/>
      <c r="U31" s="408">
        <v>673703</v>
      </c>
      <c r="V31" s="13"/>
      <c r="W31" s="408">
        <f>E31-U31</f>
        <v>-663514</v>
      </c>
      <c r="X31" s="398"/>
      <c r="Y31" s="383"/>
      <c r="Z31" s="383"/>
    </row>
    <row r="32" spans="1:26" ht="12" customHeight="1">
      <c r="A32" s="400"/>
      <c r="B32" s="400"/>
      <c r="C32" s="401"/>
      <c r="D32" s="401"/>
      <c r="E32" s="409"/>
      <c r="F32" s="13"/>
      <c r="G32" s="13"/>
      <c r="H32" s="13"/>
      <c r="I32" s="405"/>
      <c r="J32" s="13"/>
      <c r="K32" s="13"/>
      <c r="L32" s="13"/>
      <c r="M32" s="13"/>
      <c r="N32" s="13"/>
      <c r="O32" s="13"/>
      <c r="P32" s="13"/>
      <c r="Q32" s="13"/>
      <c r="R32" s="13"/>
      <c r="S32" s="13"/>
      <c r="T32" s="13"/>
      <c r="U32" s="410"/>
      <c r="V32" s="13"/>
      <c r="W32" s="410"/>
      <c r="X32" s="398"/>
      <c r="Y32" s="383"/>
      <c r="Z32" s="383"/>
    </row>
    <row r="33" spans="1:26" ht="12" customHeight="1">
      <c r="A33" s="153" t="s">
        <v>311</v>
      </c>
      <c r="B33" s="400"/>
      <c r="C33" s="401"/>
      <c r="D33" s="401"/>
      <c r="E33" s="409">
        <f>UHF!F29</f>
        <v>-7630</v>
      </c>
      <c r="F33" s="13"/>
      <c r="G33" s="13"/>
      <c r="H33" s="13"/>
      <c r="I33" s="405"/>
      <c r="J33" s="13"/>
      <c r="K33" s="13"/>
      <c r="L33" s="13"/>
      <c r="M33" s="13"/>
      <c r="N33" s="13"/>
      <c r="O33" s="13"/>
      <c r="P33" s="13"/>
      <c r="Q33" s="13"/>
      <c r="R33" s="13"/>
      <c r="S33" s="13"/>
      <c r="T33" s="13"/>
      <c r="U33" s="410">
        <v>-135808</v>
      </c>
      <c r="V33" s="13"/>
      <c r="W33" s="410">
        <f>E33-U33</f>
        <v>128178</v>
      </c>
      <c r="X33" s="398"/>
      <c r="Y33" s="383"/>
      <c r="Z33" s="383"/>
    </row>
    <row r="34" spans="1:26" ht="12" customHeight="1">
      <c r="A34" s="400"/>
      <c r="B34" s="400"/>
      <c r="C34" s="401"/>
      <c r="D34" s="401"/>
      <c r="E34" s="409"/>
      <c r="F34" s="13"/>
      <c r="G34" s="13"/>
      <c r="H34" s="13"/>
      <c r="I34" s="405"/>
      <c r="J34" s="13"/>
      <c r="K34" s="13"/>
      <c r="L34" s="13"/>
      <c r="M34" s="13"/>
      <c r="N34" s="13"/>
      <c r="O34" s="13"/>
      <c r="P34" s="13"/>
      <c r="Q34" s="13"/>
      <c r="R34" s="13"/>
      <c r="S34" s="13"/>
      <c r="T34" s="13"/>
      <c r="U34" s="410"/>
      <c r="V34" s="13"/>
      <c r="W34" s="410"/>
      <c r="X34" s="398"/>
      <c r="Y34" s="383"/>
      <c r="Z34" s="383"/>
    </row>
    <row r="35" spans="1:26" ht="12" customHeight="1">
      <c r="A35" s="153" t="s">
        <v>341</v>
      </c>
      <c r="B35" s="153"/>
      <c r="C35" s="153"/>
      <c r="D35" s="401"/>
      <c r="E35" s="409"/>
      <c r="F35" s="13"/>
      <c r="G35" s="13"/>
      <c r="H35" s="13"/>
      <c r="I35" s="405"/>
      <c r="J35" s="13"/>
      <c r="K35" s="13"/>
      <c r="L35" s="13"/>
      <c r="M35" s="13"/>
      <c r="N35" s="13"/>
      <c r="O35" s="13"/>
      <c r="P35" s="13"/>
      <c r="Q35" s="13"/>
      <c r="R35" s="13"/>
      <c r="S35" s="13"/>
      <c r="T35" s="13"/>
      <c r="U35" s="410"/>
      <c r="V35" s="13"/>
      <c r="W35" s="410"/>
      <c r="X35" s="398"/>
      <c r="Y35" s="383"/>
      <c r="Z35" s="383"/>
    </row>
    <row r="36" spans="1:26" ht="12" customHeight="1">
      <c r="A36" s="153" t="s">
        <v>330</v>
      </c>
      <c r="B36" s="153"/>
      <c r="C36" s="153"/>
      <c r="D36" s="401"/>
      <c r="E36" s="404" t="e">
        <f>UHF!#REF!</f>
        <v>#REF!</v>
      </c>
      <c r="F36" s="406"/>
      <c r="G36" s="406"/>
      <c r="H36" s="406"/>
      <c r="I36" s="418"/>
      <c r="J36" s="406"/>
      <c r="K36" s="406"/>
      <c r="L36" s="406"/>
      <c r="M36" s="406"/>
      <c r="N36" s="406"/>
      <c r="O36" s="406"/>
      <c r="P36" s="406"/>
      <c r="Q36" s="406"/>
      <c r="R36" s="406"/>
      <c r="S36" s="406"/>
      <c r="T36" s="13"/>
      <c r="U36" s="411">
        <v>-1084376</v>
      </c>
      <c r="V36" s="13"/>
      <c r="W36" s="411" t="e">
        <f>E36-U36</f>
        <v>#REF!</v>
      </c>
      <c r="X36" s="398"/>
      <c r="Y36" s="383"/>
      <c r="Z36" s="383"/>
    </row>
    <row r="37" spans="1:26" ht="12" customHeight="1">
      <c r="A37" s="153"/>
      <c r="B37" s="400"/>
      <c r="C37" s="401"/>
      <c r="D37" s="401"/>
      <c r="E37" s="13"/>
      <c r="F37" s="13"/>
      <c r="G37" s="13"/>
      <c r="H37" s="13"/>
      <c r="I37" s="405"/>
      <c r="J37" s="13"/>
      <c r="K37" s="13"/>
      <c r="L37" s="13"/>
      <c r="M37" s="13"/>
      <c r="N37" s="13"/>
      <c r="O37" s="13"/>
      <c r="P37" s="13"/>
      <c r="Q37" s="13"/>
      <c r="R37" s="13"/>
      <c r="S37" s="13"/>
      <c r="T37" s="13"/>
      <c r="U37" s="405"/>
      <c r="V37" s="13"/>
      <c r="W37" s="405"/>
      <c r="X37" s="13"/>
      <c r="Y37" s="383"/>
      <c r="Z37" s="383"/>
    </row>
    <row r="38" spans="1:26" ht="12" customHeight="1">
      <c r="A38" s="153"/>
      <c r="B38" s="400"/>
      <c r="C38" s="401"/>
      <c r="D38" s="401"/>
      <c r="E38" s="13" t="e">
        <f>SUM(E31:E37)</f>
        <v>#REF!</v>
      </c>
      <c r="F38" s="13"/>
      <c r="G38" s="13"/>
      <c r="H38" s="13"/>
      <c r="I38" s="405"/>
      <c r="J38" s="13"/>
      <c r="K38" s="13"/>
      <c r="L38" s="13"/>
      <c r="M38" s="13"/>
      <c r="N38" s="13"/>
      <c r="O38" s="13"/>
      <c r="P38" s="13"/>
      <c r="Q38" s="13"/>
      <c r="R38" s="13"/>
      <c r="S38" s="13"/>
      <c r="T38" s="13"/>
      <c r="U38" s="13">
        <f>SUM(U31:U37)</f>
        <v>-546481</v>
      </c>
      <c r="V38" s="13"/>
      <c r="W38" s="13" t="e">
        <f>SUM(W31:W37)</f>
        <v>#REF!</v>
      </c>
      <c r="X38" s="13"/>
      <c r="Y38" s="419"/>
      <c r="Z38" s="383"/>
    </row>
    <row r="39" spans="1:26" ht="12" customHeight="1">
      <c r="A39" s="153"/>
      <c r="B39" s="400"/>
      <c r="C39" s="401"/>
      <c r="D39" s="401"/>
      <c r="E39" s="405"/>
      <c r="F39" s="13"/>
      <c r="G39" s="13"/>
      <c r="H39" s="13"/>
      <c r="I39" s="405"/>
      <c r="J39" s="13"/>
      <c r="K39" s="13"/>
      <c r="L39" s="13"/>
      <c r="M39" s="13"/>
      <c r="N39" s="13"/>
      <c r="O39" s="13"/>
      <c r="P39" s="13"/>
      <c r="Q39" s="13"/>
      <c r="R39" s="13"/>
      <c r="S39" s="13"/>
      <c r="T39" s="13"/>
      <c r="U39" s="405"/>
      <c r="V39" s="405"/>
      <c r="W39" s="405"/>
      <c r="X39" s="405"/>
      <c r="Y39" s="383"/>
      <c r="Z39" s="383"/>
    </row>
    <row r="40" spans="1:26" ht="12" customHeight="1" thickBot="1">
      <c r="A40" s="396" t="s">
        <v>167</v>
      </c>
      <c r="B40" s="400"/>
      <c r="C40" s="401"/>
      <c r="D40" s="401"/>
      <c r="E40" s="412" t="e">
        <f>+E22+E26+E29+E38</f>
        <v>#REF!</v>
      </c>
      <c r="F40" s="13"/>
      <c r="G40" s="13"/>
      <c r="H40" s="13"/>
      <c r="I40" s="405"/>
      <c r="J40" s="13"/>
      <c r="K40" s="13"/>
      <c r="L40" s="13"/>
      <c r="M40" s="13"/>
      <c r="N40" s="13"/>
      <c r="O40" s="13"/>
      <c r="P40" s="13"/>
      <c r="Q40" s="13"/>
      <c r="R40" s="13"/>
      <c r="S40" s="13"/>
      <c r="T40" s="13"/>
      <c r="U40" s="412">
        <f>+U22+U26+U29+U38</f>
        <v>21532974</v>
      </c>
      <c r="V40" s="412"/>
      <c r="W40" s="412" t="e">
        <f>+W22+W26+W29+W38</f>
        <v>#REF!</v>
      </c>
      <c r="X40" s="405"/>
      <c r="Y40" s="383"/>
      <c r="Z40" s="383"/>
    </row>
    <row r="41" spans="1:26" ht="12" customHeight="1" thickTop="1">
      <c r="A41" s="153"/>
      <c r="B41" s="400"/>
      <c r="C41" s="401"/>
      <c r="D41" s="401"/>
      <c r="E41" s="405"/>
      <c r="F41" s="13"/>
      <c r="G41" s="13"/>
      <c r="H41" s="13"/>
      <c r="I41" s="405"/>
      <c r="J41" s="13"/>
      <c r="K41" s="13"/>
      <c r="L41" s="13"/>
      <c r="M41" s="13"/>
      <c r="N41" s="13"/>
      <c r="O41" s="13"/>
      <c r="P41" s="13"/>
      <c r="Q41" s="13"/>
      <c r="R41" s="13"/>
      <c r="S41" s="13"/>
      <c r="T41" s="13"/>
      <c r="U41" s="13"/>
      <c r="V41" s="13"/>
      <c r="W41" s="13"/>
      <c r="X41" s="13"/>
      <c r="Y41" s="383"/>
      <c r="Z41" s="383"/>
    </row>
    <row r="42" spans="1:26" ht="12" customHeight="1">
      <c r="A42" s="400"/>
      <c r="B42" s="400"/>
      <c r="C42" s="413"/>
      <c r="D42" s="413"/>
      <c r="E42" s="398"/>
      <c r="F42" s="13"/>
      <c r="G42" s="13"/>
      <c r="H42" s="13"/>
      <c r="I42" s="414" t="e">
        <f>-#REF!</f>
        <v>#REF!</v>
      </c>
      <c r="J42" s="13"/>
      <c r="K42" s="13"/>
      <c r="L42" s="13"/>
      <c r="M42" s="13"/>
      <c r="N42" s="13"/>
      <c r="O42" s="13"/>
      <c r="P42" s="13"/>
      <c r="Q42" s="13"/>
      <c r="R42" s="13"/>
      <c r="S42" s="13"/>
      <c r="T42" s="13"/>
      <c r="U42" s="13"/>
      <c r="V42" s="13"/>
      <c r="W42" s="13"/>
      <c r="X42" s="13"/>
      <c r="Y42" s="383"/>
      <c r="Z42" s="383"/>
    </row>
    <row r="43" spans="1:26" ht="12" customHeight="1">
      <c r="A43" s="84"/>
      <c r="B43" s="386"/>
      <c r="C43" s="415"/>
      <c r="D43" s="415"/>
      <c r="E43" s="13"/>
      <c r="F43" s="7"/>
      <c r="G43" s="7"/>
      <c r="H43" s="7"/>
      <c r="I43" s="7"/>
      <c r="J43" s="7"/>
      <c r="K43" s="7"/>
      <c r="L43" s="7"/>
      <c r="M43" s="7"/>
      <c r="N43" s="7"/>
      <c r="O43" s="7"/>
      <c r="P43" s="7"/>
      <c r="Q43" s="7"/>
      <c r="R43" s="7"/>
      <c r="S43" s="7"/>
      <c r="T43" s="7"/>
      <c r="U43" s="7"/>
      <c r="V43" s="7"/>
      <c r="W43" s="13"/>
      <c r="X43" s="13"/>
      <c r="Y43" s="383"/>
      <c r="Z43" s="383"/>
    </row>
    <row r="44" spans="1:26">
      <c r="A44" s="84"/>
      <c r="B44" s="386"/>
      <c r="C44" s="415"/>
      <c r="D44" s="415"/>
      <c r="E44" s="416"/>
      <c r="F44" s="386"/>
      <c r="G44" s="386"/>
      <c r="H44" s="386"/>
      <c r="I44" s="386"/>
      <c r="J44" s="386"/>
      <c r="K44" s="386"/>
      <c r="L44" s="386"/>
      <c r="M44" s="386"/>
      <c r="N44" s="386"/>
      <c r="O44" s="386"/>
      <c r="P44" s="386"/>
      <c r="Q44" s="386"/>
      <c r="R44" s="386"/>
      <c r="S44" s="386"/>
      <c r="T44" s="386"/>
      <c r="U44" s="386"/>
      <c r="V44" s="386"/>
      <c r="W44" s="390"/>
      <c r="X44" s="7"/>
    </row>
    <row r="45" spans="1:26">
      <c r="C45" s="415"/>
      <c r="D45" s="415"/>
      <c r="E45" s="386"/>
      <c r="F45" s="417"/>
    </row>
    <row r="46" spans="1:26" ht="15.75" customHeight="1">
      <c r="C46" s="415"/>
      <c r="D46" s="415"/>
      <c r="E46" s="386"/>
      <c r="F46" s="14"/>
    </row>
    <row r="47" spans="1:26">
      <c r="C47" s="415"/>
      <c r="D47" s="415"/>
      <c r="E47" s="386"/>
      <c r="F47" s="14"/>
    </row>
    <row r="48" spans="1:26">
      <c r="C48" s="415"/>
      <c r="D48" s="415"/>
      <c r="E48" s="386"/>
      <c r="F48" s="14">
        <v>-67551</v>
      </c>
    </row>
    <row r="49" spans="3:6">
      <c r="C49" s="415"/>
      <c r="D49" s="415"/>
      <c r="E49" s="386"/>
      <c r="F49" s="14">
        <v>-12813</v>
      </c>
    </row>
    <row r="50" spans="3:6">
      <c r="C50" s="415"/>
      <c r="D50" s="415"/>
      <c r="E50" s="386"/>
      <c r="F50" s="16">
        <v>-147928</v>
      </c>
    </row>
  </sheetData>
  <mergeCells count="9">
    <mergeCell ref="D6:D7"/>
    <mergeCell ref="U6:U7"/>
    <mergeCell ref="W6:W7"/>
    <mergeCell ref="E9:W9"/>
    <mergeCell ref="E6:E7"/>
    <mergeCell ref="G6:G7"/>
    <mergeCell ref="I6:I7"/>
    <mergeCell ref="T6:T7"/>
    <mergeCell ref="V6:V7"/>
  </mergeCells>
  <printOptions horizontalCentered="1"/>
  <pageMargins left="0.75" right="0.5" top="0.5" bottom="0.25" header="0.5" footer="0.5"/>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0"/>
  </sheetPr>
  <dimension ref="A1:AF51"/>
  <sheetViews>
    <sheetView view="pageBreakPreview" topLeftCell="A21" zoomScaleSheetLayoutView="100" workbookViewId="0">
      <selection activeCell="J22" sqref="J22"/>
    </sheetView>
  </sheetViews>
  <sheetFormatPr defaultRowHeight="15.75"/>
  <cols>
    <col min="4" max="4" width="9.125" bestFit="1" customWidth="1"/>
    <col min="5" max="5" width="7.25" customWidth="1"/>
    <col min="6" max="6" width="14.75" customWidth="1"/>
    <col min="7" max="7" width="0.875" customWidth="1"/>
    <col min="8" max="8" width="14.75" customWidth="1"/>
    <col min="9" max="9" width="0.875" customWidth="1"/>
    <col min="10" max="10" width="10.875" customWidth="1"/>
    <col min="11" max="11" width="14.375" style="452" customWidth="1"/>
    <col min="12" max="14" width="10.875" customWidth="1"/>
  </cols>
  <sheetData>
    <row r="1" spans="1:32" ht="12" customHeight="1">
      <c r="A1" s="420" t="str">
        <f>'Cash Flow'!A1</f>
        <v>NIT - STATE ENTERPRISE FUND</v>
      </c>
      <c r="B1" s="421"/>
      <c r="C1" s="421"/>
      <c r="D1" s="421"/>
      <c r="E1" s="421"/>
      <c r="F1" s="421"/>
      <c r="G1" s="421"/>
      <c r="H1" s="421"/>
      <c r="I1" s="421"/>
      <c r="J1" s="421"/>
      <c r="K1" s="443"/>
      <c r="L1" s="421"/>
      <c r="M1" s="421"/>
      <c r="N1" s="421"/>
      <c r="O1" s="422"/>
      <c r="P1" s="422"/>
      <c r="Q1" s="422"/>
      <c r="R1" s="422"/>
      <c r="S1" s="422"/>
      <c r="T1" s="422"/>
      <c r="U1" s="422"/>
      <c r="V1" s="422"/>
      <c r="W1" s="422"/>
      <c r="X1" s="422"/>
      <c r="Y1" s="422"/>
      <c r="Z1" s="422"/>
      <c r="AA1" s="422"/>
      <c r="AB1" s="422"/>
      <c r="AC1" s="422"/>
      <c r="AD1" s="422"/>
      <c r="AE1" s="422"/>
      <c r="AF1" s="423"/>
    </row>
    <row r="2" spans="1:32" ht="12" customHeight="1">
      <c r="A2" s="33" t="str">
        <f>'Cash Flow'!A2</f>
        <v>CASH FLOW STATEMENT (UNAUDITED)</v>
      </c>
      <c r="B2" s="420"/>
      <c r="C2" s="420"/>
      <c r="D2" s="420"/>
      <c r="E2" s="420"/>
      <c r="F2" s="420"/>
      <c r="G2" s="420"/>
      <c r="H2" s="420"/>
      <c r="I2" s="420"/>
      <c r="J2" s="420"/>
      <c r="K2" s="444"/>
      <c r="L2" s="420"/>
      <c r="M2" s="420"/>
      <c r="N2" s="420"/>
      <c r="O2" s="424"/>
      <c r="P2" s="424"/>
      <c r="Q2" s="424"/>
      <c r="R2" s="424"/>
      <c r="S2" s="424"/>
      <c r="T2" s="424"/>
      <c r="U2" s="424"/>
      <c r="V2" s="424"/>
      <c r="W2" s="424"/>
      <c r="X2" s="424"/>
      <c r="Y2" s="424"/>
      <c r="Z2" s="424"/>
      <c r="AA2" s="424"/>
      <c r="AB2" s="424"/>
      <c r="AC2" s="424"/>
      <c r="AD2" s="424"/>
      <c r="AE2" s="424"/>
      <c r="AF2" s="13"/>
    </row>
    <row r="3" spans="1:32" ht="12" customHeight="1">
      <c r="A3" s="33" t="s">
        <v>328</v>
      </c>
      <c r="B3" s="420"/>
      <c r="C3" s="420"/>
      <c r="D3" s="420"/>
      <c r="E3" s="420"/>
      <c r="F3" s="420"/>
      <c r="G3" s="420"/>
      <c r="H3" s="420"/>
      <c r="I3" s="420"/>
      <c r="J3" s="420"/>
      <c r="K3" s="444"/>
      <c r="L3" s="420"/>
      <c r="M3" s="420"/>
      <c r="N3" s="420"/>
      <c r="O3" s="424"/>
      <c r="P3" s="424"/>
      <c r="Q3" s="424"/>
      <c r="R3" s="424"/>
      <c r="S3" s="424"/>
      <c r="T3" s="424"/>
      <c r="U3" s="424"/>
      <c r="V3" s="424"/>
      <c r="W3" s="424"/>
      <c r="X3" s="424"/>
      <c r="Y3" s="424"/>
      <c r="Z3" s="424"/>
      <c r="AA3" s="424"/>
      <c r="AB3" s="424"/>
      <c r="AC3" s="424"/>
      <c r="AD3" s="424"/>
      <c r="AE3" s="424"/>
      <c r="AF3" s="13"/>
    </row>
    <row r="4" spans="1:32" ht="12" customHeight="1">
      <c r="A4" s="384" t="s">
        <v>316</v>
      </c>
      <c r="B4" s="420"/>
      <c r="C4" s="420"/>
      <c r="D4" s="420"/>
      <c r="E4" s="420"/>
      <c r="F4" s="420"/>
      <c r="G4" s="420"/>
      <c r="H4" s="420"/>
      <c r="I4" s="420"/>
      <c r="J4" s="420"/>
      <c r="K4" s="444"/>
      <c r="L4" s="420"/>
      <c r="M4" s="420"/>
      <c r="N4" s="420"/>
      <c r="O4" s="425"/>
      <c r="P4" s="424"/>
      <c r="Q4" s="424"/>
      <c r="R4" s="424"/>
      <c r="S4" s="424"/>
      <c r="T4" s="424"/>
      <c r="U4" s="424"/>
      <c r="V4" s="424"/>
      <c r="W4" s="424"/>
      <c r="X4" s="424"/>
      <c r="Y4" s="424"/>
      <c r="Z4" s="424"/>
      <c r="AA4" s="424"/>
      <c r="AB4" s="424"/>
      <c r="AC4" s="424"/>
      <c r="AD4" s="424"/>
      <c r="AE4" s="424"/>
      <c r="AF4" s="13"/>
    </row>
    <row r="5" spans="1:32" ht="12" customHeight="1">
      <c r="A5" s="420"/>
      <c r="B5" s="420"/>
      <c r="C5" s="420"/>
      <c r="D5" s="420"/>
      <c r="E5" s="420"/>
      <c r="F5" s="420"/>
      <c r="G5" s="420"/>
      <c r="H5" s="420"/>
      <c r="I5" s="420"/>
      <c r="J5" s="420"/>
      <c r="K5" s="444"/>
      <c r="L5" s="420"/>
      <c r="M5" s="420"/>
      <c r="N5" s="420"/>
      <c r="O5" s="18"/>
      <c r="P5" s="424"/>
      <c r="Q5" s="424"/>
      <c r="R5" s="424"/>
      <c r="S5" s="424"/>
      <c r="T5" s="424"/>
      <c r="U5" s="424"/>
      <c r="V5" s="424"/>
      <c r="W5" s="424"/>
      <c r="X5" s="424"/>
      <c r="Y5" s="424"/>
      <c r="Z5" s="424"/>
      <c r="AA5" s="424"/>
      <c r="AB5" s="424"/>
      <c r="AC5" s="424"/>
      <c r="AD5" s="424"/>
      <c r="AE5" s="424"/>
      <c r="AF5" s="13"/>
    </row>
    <row r="6" spans="1:32" ht="45">
      <c r="A6" s="426"/>
      <c r="B6" s="426"/>
      <c r="C6" s="427"/>
      <c r="D6" s="427"/>
      <c r="E6" s="379" t="s">
        <v>116</v>
      </c>
      <c r="F6" s="453" t="s">
        <v>327</v>
      </c>
      <c r="G6" s="385"/>
      <c r="H6" s="453" t="s">
        <v>339</v>
      </c>
      <c r="I6" s="385"/>
      <c r="J6" s="453" t="s">
        <v>340</v>
      </c>
      <c r="K6" s="445"/>
      <c r="L6" s="438"/>
      <c r="M6" s="438"/>
      <c r="N6" s="438"/>
      <c r="O6" s="428"/>
      <c r="P6" s="428"/>
      <c r="Q6" s="428"/>
      <c r="R6" s="428"/>
      <c r="S6" s="428"/>
      <c r="T6" s="428"/>
      <c r="U6" s="428"/>
      <c r="V6" s="428"/>
      <c r="W6" s="428"/>
      <c r="X6" s="428"/>
      <c r="Y6" s="428"/>
      <c r="Z6" s="428"/>
      <c r="AA6" s="428"/>
      <c r="AB6" s="428"/>
      <c r="AC6" s="428"/>
      <c r="AD6" s="428"/>
      <c r="AE6" s="428"/>
      <c r="AF6" s="85"/>
    </row>
    <row r="7" spans="1:32" ht="12" customHeight="1">
      <c r="A7" s="426"/>
      <c r="B7" s="426"/>
      <c r="C7" s="427"/>
      <c r="D7" s="427"/>
      <c r="E7" s="427"/>
      <c r="F7" s="477" t="s">
        <v>270</v>
      </c>
      <c r="G7" s="389"/>
      <c r="H7" s="477" t="s">
        <v>271</v>
      </c>
      <c r="I7" s="429"/>
      <c r="J7" s="477" t="s">
        <v>318</v>
      </c>
      <c r="K7" s="446"/>
      <c r="L7" s="439"/>
      <c r="M7" s="439"/>
      <c r="N7" s="439"/>
      <c r="U7" s="428"/>
      <c r="V7" s="428"/>
      <c r="W7" s="428"/>
      <c r="X7" s="428"/>
      <c r="Y7" s="428"/>
      <c r="Z7" s="428"/>
      <c r="AA7" s="428"/>
      <c r="AB7" s="428"/>
      <c r="AC7" s="428"/>
      <c r="AD7" s="428"/>
      <c r="AE7" s="428"/>
      <c r="AF7" s="85"/>
    </row>
    <row r="8" spans="1:32" ht="12" customHeight="1">
      <c r="A8" s="428"/>
      <c r="B8" s="428"/>
      <c r="C8" s="428"/>
      <c r="D8" s="430"/>
      <c r="E8" s="430"/>
      <c r="F8" s="744" t="s">
        <v>303</v>
      </c>
      <c r="G8" s="744"/>
      <c r="H8" s="744"/>
      <c r="I8" s="745"/>
      <c r="J8" s="745"/>
      <c r="K8" s="447"/>
      <c r="L8" s="440"/>
      <c r="M8" s="440"/>
      <c r="N8" s="440"/>
      <c r="U8" s="431"/>
      <c r="V8" s="431"/>
      <c r="W8" s="431"/>
      <c r="X8" s="431"/>
      <c r="Y8" s="431"/>
      <c r="Z8" s="431"/>
      <c r="AA8" s="431"/>
      <c r="AB8" s="431"/>
      <c r="AC8" s="428"/>
      <c r="AD8" s="428"/>
      <c r="AE8" s="428"/>
      <c r="AF8" s="85"/>
    </row>
    <row r="9" spans="1:32" ht="12" customHeight="1">
      <c r="A9" s="432" t="str">
        <f>+'[48]Cash Flow'!A9</f>
        <v>CASH FLOWS FROM OPERATING ACTIVITIES</v>
      </c>
      <c r="B9" s="433"/>
      <c r="C9" s="433"/>
      <c r="D9" s="433"/>
      <c r="E9" s="433"/>
      <c r="F9" s="433"/>
      <c r="G9" s="433"/>
      <c r="H9" s="434"/>
      <c r="I9" s="433"/>
      <c r="J9" s="433"/>
      <c r="K9" s="448"/>
      <c r="L9" s="433"/>
      <c r="M9" s="433"/>
      <c r="N9" s="433"/>
      <c r="U9" s="424"/>
      <c r="V9" s="424"/>
      <c r="W9" s="424"/>
      <c r="X9" s="424"/>
      <c r="Y9" s="424"/>
      <c r="Z9" s="424"/>
      <c r="AA9" s="424"/>
      <c r="AB9" s="424"/>
      <c r="AC9" s="424"/>
      <c r="AD9" s="424"/>
      <c r="AE9" s="424"/>
      <c r="AF9" s="13"/>
    </row>
    <row r="10" spans="1:32" ht="12" customHeight="1">
      <c r="A10" s="432"/>
      <c r="B10" s="433"/>
      <c r="C10" s="433"/>
      <c r="D10" s="433"/>
      <c r="E10" s="433"/>
      <c r="F10" s="433"/>
      <c r="G10" s="433"/>
      <c r="H10" s="434"/>
      <c r="I10" s="433"/>
      <c r="J10" s="433"/>
      <c r="K10" s="448"/>
      <c r="L10" s="433"/>
      <c r="M10" s="433"/>
      <c r="N10" s="433"/>
      <c r="O10" s="424"/>
      <c r="P10" s="424"/>
      <c r="Q10" s="424"/>
      <c r="R10" s="424"/>
      <c r="S10" s="424"/>
      <c r="T10" s="424"/>
      <c r="U10" s="424"/>
      <c r="V10" s="424"/>
      <c r="W10" s="424"/>
      <c r="X10" s="424"/>
      <c r="Y10" s="424"/>
      <c r="Z10" s="424"/>
      <c r="AA10" s="424"/>
      <c r="AB10" s="424"/>
      <c r="AC10" s="424"/>
      <c r="AD10" s="424"/>
      <c r="AE10" s="424"/>
      <c r="AF10" s="13"/>
    </row>
    <row r="11" spans="1:32" ht="12" customHeight="1">
      <c r="A11" s="433" t="s">
        <v>276</v>
      </c>
      <c r="B11" s="433"/>
      <c r="C11" s="433"/>
      <c r="D11" s="433"/>
      <c r="E11" s="433"/>
      <c r="F11" s="85">
        <f>+'Cash Flow'!F10</f>
        <v>2559</v>
      </c>
      <c r="G11" s="349"/>
      <c r="H11" s="85">
        <v>537895</v>
      </c>
      <c r="I11" s="347"/>
      <c r="J11" s="85">
        <f>F11-H11</f>
        <v>-535336</v>
      </c>
      <c r="K11" s="449"/>
      <c r="L11" s="85"/>
      <c r="M11" s="85"/>
      <c r="N11" s="85"/>
      <c r="O11" s="425"/>
      <c r="U11" s="424"/>
      <c r="V11" s="424"/>
      <c r="W11" s="424"/>
      <c r="X11" s="424"/>
      <c r="Y11" s="424"/>
      <c r="Z11" s="424"/>
      <c r="AA11" s="424"/>
      <c r="AB11" s="424"/>
      <c r="AC11" s="424"/>
      <c r="AD11" s="424"/>
      <c r="AE11" s="424"/>
    </row>
    <row r="12" spans="1:32" ht="12" customHeight="1">
      <c r="A12" s="433"/>
      <c r="B12" s="433"/>
      <c r="C12" s="433"/>
      <c r="D12" s="433"/>
      <c r="E12" s="433"/>
      <c r="F12" s="85"/>
      <c r="G12" s="349"/>
      <c r="H12" s="85"/>
      <c r="I12" s="347"/>
      <c r="J12" s="85"/>
      <c r="K12" s="449"/>
      <c r="L12" s="85"/>
      <c r="M12" s="85"/>
      <c r="N12" s="85"/>
      <c r="O12" s="424"/>
      <c r="P12" s="424"/>
      <c r="Q12" s="424"/>
      <c r="R12" s="424"/>
      <c r="S12" s="424"/>
      <c r="T12" s="424"/>
      <c r="U12" s="424"/>
      <c r="V12" s="424"/>
      <c r="W12" s="424"/>
      <c r="X12" s="424"/>
      <c r="Y12" s="424"/>
      <c r="Z12" s="424"/>
      <c r="AA12" s="424"/>
      <c r="AB12" s="424"/>
      <c r="AC12" s="424"/>
      <c r="AD12" s="424"/>
      <c r="AE12" s="424"/>
    </row>
    <row r="13" spans="1:32" ht="12" customHeight="1">
      <c r="A13" s="350" t="s">
        <v>101</v>
      </c>
      <c r="B13" s="346"/>
      <c r="C13" s="433"/>
      <c r="D13" s="433"/>
      <c r="E13" s="433"/>
      <c r="F13" s="85"/>
      <c r="G13" s="349"/>
      <c r="H13" s="85"/>
      <c r="I13" s="347"/>
      <c r="J13" s="85"/>
      <c r="K13" s="449"/>
      <c r="L13" s="85"/>
      <c r="M13" s="85"/>
      <c r="N13" s="85"/>
      <c r="O13" s="424"/>
      <c r="P13" s="13"/>
      <c r="Q13" s="424"/>
      <c r="R13" s="424"/>
      <c r="S13" s="424"/>
      <c r="T13" s="424"/>
      <c r="U13" s="424"/>
      <c r="V13" s="424"/>
      <c r="W13" s="424"/>
      <c r="X13" s="424"/>
      <c r="Y13" s="424"/>
      <c r="Z13" s="424"/>
      <c r="AA13" s="424"/>
      <c r="AB13" s="424"/>
      <c r="AC13" s="424"/>
      <c r="AD13" s="424"/>
      <c r="AE13" s="424"/>
    </row>
    <row r="14" spans="1:32" ht="12" customHeight="1">
      <c r="A14" s="351" t="s">
        <v>87</v>
      </c>
      <c r="B14" s="352"/>
      <c r="C14" s="433"/>
      <c r="D14" s="433"/>
      <c r="E14" s="433"/>
      <c r="F14" s="85" t="e">
        <f>'Cash Flow'!#REF!</f>
        <v>#REF!</v>
      </c>
      <c r="G14" s="353"/>
      <c r="H14" s="85">
        <v>-242827</v>
      </c>
      <c r="I14" s="347"/>
      <c r="J14" s="85" t="e">
        <f t="shared" ref="J14:J25" si="0">F14-H14</f>
        <v>#REF!</v>
      </c>
      <c r="K14" s="449"/>
      <c r="L14" s="85"/>
      <c r="M14" s="85"/>
      <c r="N14" s="85"/>
      <c r="O14" s="425"/>
      <c r="P14" s="13"/>
      <c r="Q14" s="424"/>
      <c r="R14" s="424"/>
      <c r="S14" s="424"/>
      <c r="T14" s="424"/>
      <c r="U14" s="424"/>
      <c r="V14" s="424"/>
      <c r="W14" s="424"/>
      <c r="X14" s="424"/>
      <c r="Y14" s="424"/>
      <c r="Z14" s="424"/>
      <c r="AA14" s="424"/>
      <c r="AB14" s="424"/>
      <c r="AC14" s="424"/>
      <c r="AD14" s="424"/>
      <c r="AE14" s="424"/>
    </row>
    <row r="15" spans="1:32" ht="12" customHeight="1">
      <c r="A15" s="354" t="s">
        <v>77</v>
      </c>
      <c r="B15" s="346"/>
      <c r="C15" s="433"/>
      <c r="D15" s="433"/>
      <c r="E15" s="433"/>
      <c r="F15" s="85" t="e">
        <f>'Cash Flow'!#REF!</f>
        <v>#REF!</v>
      </c>
      <c r="G15" s="349"/>
      <c r="H15" s="85">
        <v>-23412</v>
      </c>
      <c r="I15" s="347"/>
      <c r="J15" s="85" t="e">
        <f t="shared" si="0"/>
        <v>#REF!</v>
      </c>
      <c r="K15" s="449"/>
      <c r="L15" s="85"/>
      <c r="M15" s="85"/>
      <c r="N15" s="85"/>
      <c r="O15" s="425"/>
      <c r="P15" s="13"/>
      <c r="Q15" s="424"/>
      <c r="R15" s="424"/>
      <c r="S15" s="424"/>
      <c r="T15" s="424"/>
      <c r="U15" s="424"/>
      <c r="V15" s="424"/>
      <c r="W15" s="424"/>
      <c r="X15" s="424"/>
      <c r="Y15" s="424"/>
      <c r="Z15" s="424"/>
      <c r="AA15" s="424"/>
      <c r="AB15" s="424"/>
      <c r="AC15" s="424"/>
      <c r="AD15" s="424"/>
      <c r="AE15" s="424"/>
    </row>
    <row r="16" spans="1:32" ht="12" customHeight="1">
      <c r="A16" s="341" t="s">
        <v>282</v>
      </c>
      <c r="B16" s="346"/>
      <c r="C16" s="433"/>
      <c r="D16" s="433"/>
      <c r="E16" s="433"/>
      <c r="F16" s="85"/>
      <c r="G16" s="349"/>
      <c r="H16" s="85"/>
      <c r="I16" s="347"/>
      <c r="J16" s="85"/>
      <c r="K16" s="449"/>
      <c r="L16" s="85"/>
      <c r="M16" s="85"/>
      <c r="N16" s="85"/>
      <c r="O16" s="424"/>
      <c r="P16" s="13"/>
      <c r="Q16" s="424"/>
      <c r="R16" s="424"/>
      <c r="S16" s="424"/>
      <c r="T16" s="424"/>
      <c r="U16" s="424"/>
      <c r="V16" s="424"/>
      <c r="W16" s="424"/>
      <c r="X16" s="424"/>
      <c r="Y16" s="424"/>
      <c r="Z16" s="424"/>
      <c r="AA16" s="424"/>
      <c r="AB16" s="424"/>
      <c r="AC16" s="424"/>
      <c r="AD16" s="424"/>
      <c r="AE16" s="424"/>
    </row>
    <row r="17" spans="1:31" ht="12" customHeight="1">
      <c r="A17" s="342" t="s">
        <v>95</v>
      </c>
      <c r="B17" s="346"/>
      <c r="C17" s="433"/>
      <c r="D17" s="433"/>
      <c r="E17" s="433"/>
      <c r="F17" s="85">
        <f>'Cash Flow'!F14</f>
        <v>0</v>
      </c>
      <c r="G17" s="349"/>
      <c r="H17" s="85">
        <v>341610</v>
      </c>
      <c r="I17" s="347"/>
      <c r="J17" s="85">
        <f t="shared" si="0"/>
        <v>-341610</v>
      </c>
      <c r="K17" s="449"/>
      <c r="L17" s="85"/>
      <c r="M17" s="85"/>
      <c r="N17" s="85"/>
      <c r="O17" s="424"/>
      <c r="P17" s="13"/>
      <c r="Q17" s="424"/>
      <c r="R17" s="424"/>
      <c r="S17" s="424"/>
      <c r="T17" s="424"/>
      <c r="U17" s="424"/>
      <c r="V17" s="424"/>
      <c r="W17" s="424"/>
      <c r="X17" s="424"/>
      <c r="Y17" s="424"/>
      <c r="Z17" s="424"/>
      <c r="AA17" s="424"/>
      <c r="AB17" s="424"/>
      <c r="AC17" s="424"/>
      <c r="AD17" s="424"/>
      <c r="AE17" s="424"/>
    </row>
    <row r="18" spans="1:31" ht="12" customHeight="1">
      <c r="A18" s="341" t="s">
        <v>88</v>
      </c>
      <c r="B18" s="346"/>
      <c r="C18" s="433"/>
      <c r="D18" s="433"/>
      <c r="E18" s="433"/>
      <c r="F18" s="325" t="e">
        <f>'Cash Flow'!#REF!</f>
        <v>#REF!</v>
      </c>
      <c r="G18" s="355"/>
      <c r="H18" s="325">
        <v>81008</v>
      </c>
      <c r="I18" s="356"/>
      <c r="J18" s="85" t="e">
        <f t="shared" si="0"/>
        <v>#REF!</v>
      </c>
      <c r="K18" s="449"/>
      <c r="L18" s="85"/>
      <c r="M18" s="85"/>
      <c r="N18" s="85"/>
      <c r="O18" s="424"/>
      <c r="P18" s="13"/>
      <c r="Q18" s="424"/>
      <c r="R18" s="424"/>
      <c r="S18" s="424"/>
      <c r="T18" s="424"/>
      <c r="U18" s="424"/>
      <c r="V18" s="424"/>
      <c r="W18" s="424"/>
      <c r="X18" s="424"/>
      <c r="Y18" s="424"/>
      <c r="Z18" s="424"/>
      <c r="AA18" s="424"/>
      <c r="AB18" s="424"/>
      <c r="AC18" s="424"/>
      <c r="AD18" s="424"/>
      <c r="AE18" s="424"/>
    </row>
    <row r="19" spans="1:31" s="491" customFormat="1" ht="12" customHeight="1">
      <c r="A19" s="341" t="s">
        <v>331</v>
      </c>
      <c r="B19" s="346"/>
      <c r="C19" s="433"/>
      <c r="D19" s="433"/>
      <c r="E19" s="433"/>
      <c r="F19" s="325" t="e">
        <f>'Cash Flow'!#REF!</f>
        <v>#REF!</v>
      </c>
      <c r="G19" s="355"/>
      <c r="H19" s="325">
        <v>12961</v>
      </c>
      <c r="I19" s="356"/>
      <c r="J19" s="85" t="e">
        <f t="shared" si="0"/>
        <v>#REF!</v>
      </c>
      <c r="K19" s="449"/>
      <c r="L19" s="85"/>
      <c r="M19" s="85"/>
      <c r="N19" s="85"/>
      <c r="O19" s="424"/>
      <c r="P19" s="13"/>
      <c r="Q19" s="424"/>
      <c r="R19" s="424"/>
      <c r="S19" s="424"/>
      <c r="T19" s="424"/>
      <c r="U19" s="424"/>
      <c r="V19" s="424"/>
      <c r="W19" s="424"/>
      <c r="X19" s="424"/>
      <c r="Y19" s="424"/>
      <c r="Z19" s="424"/>
      <c r="AA19" s="424"/>
      <c r="AB19" s="424"/>
      <c r="AC19" s="424"/>
      <c r="AD19" s="424"/>
      <c r="AE19" s="424"/>
    </row>
    <row r="20" spans="1:31" ht="12" customHeight="1">
      <c r="A20" s="348"/>
      <c r="B20" s="354"/>
      <c r="C20" s="433"/>
      <c r="D20" s="433"/>
      <c r="E20" s="433"/>
      <c r="F20" s="357" t="e">
        <f>SUM(F11:F19)</f>
        <v>#REF!</v>
      </c>
      <c r="G20" s="353"/>
      <c r="H20" s="357">
        <f>SUM(H11:H19)</f>
        <v>707235</v>
      </c>
      <c r="I20" s="347"/>
      <c r="J20" s="357" t="e">
        <f>F20-H20</f>
        <v>#REF!</v>
      </c>
      <c r="K20" s="449"/>
      <c r="L20" s="85"/>
      <c r="M20" s="441"/>
      <c r="N20" s="85"/>
      <c r="O20" s="424"/>
      <c r="P20" s="13"/>
      <c r="Q20" s="424"/>
      <c r="R20" s="424"/>
      <c r="S20" s="424"/>
      <c r="T20" s="424"/>
      <c r="U20" s="424"/>
      <c r="V20" s="424"/>
      <c r="W20" s="424"/>
      <c r="X20" s="424"/>
      <c r="Y20" s="424"/>
      <c r="Z20" s="424"/>
      <c r="AA20" s="424"/>
      <c r="AB20" s="424"/>
      <c r="AC20" s="424"/>
      <c r="AD20" s="424"/>
      <c r="AE20" s="424"/>
    </row>
    <row r="21" spans="1:31" ht="12" customHeight="1">
      <c r="A21" s="358" t="s">
        <v>283</v>
      </c>
      <c r="B21" s="354"/>
      <c r="C21" s="433"/>
      <c r="D21" s="433"/>
      <c r="E21" s="433"/>
      <c r="F21" s="85"/>
      <c r="G21" s="353"/>
      <c r="H21" s="85"/>
      <c r="I21" s="347"/>
      <c r="J21" s="85"/>
      <c r="K21" s="449"/>
      <c r="L21" s="85"/>
      <c r="M21" s="85"/>
      <c r="N21" s="85"/>
      <c r="O21" s="424"/>
      <c r="Q21" s="424"/>
      <c r="R21" s="424"/>
      <c r="S21" s="424"/>
      <c r="T21" s="424"/>
      <c r="U21" s="424"/>
      <c r="V21" s="424"/>
      <c r="W21" s="424"/>
      <c r="X21" s="424"/>
      <c r="Y21" s="424"/>
      <c r="Z21" s="424"/>
      <c r="AA21" s="424"/>
      <c r="AB21" s="424"/>
      <c r="AC21" s="424"/>
      <c r="AD21" s="424"/>
      <c r="AE21" s="424"/>
    </row>
    <row r="22" spans="1:31" ht="12" customHeight="1">
      <c r="A22" s="354" t="s">
        <v>120</v>
      </c>
      <c r="B22" s="352"/>
      <c r="C22" s="433"/>
      <c r="D22" s="433"/>
      <c r="E22" s="433"/>
      <c r="F22" s="344">
        <f>'Cash Flow'!F17</f>
        <v>5343</v>
      </c>
      <c r="G22" s="353"/>
      <c r="H22" s="344">
        <v>638496</v>
      </c>
      <c r="I22" s="347"/>
      <c r="J22" s="344">
        <f>F22-H22</f>
        <v>-633153</v>
      </c>
      <c r="K22" s="449"/>
      <c r="L22" s="85"/>
      <c r="M22" s="85"/>
      <c r="N22" s="85"/>
      <c r="O22" s="424"/>
      <c r="P22" s="13"/>
      <c r="Q22" s="424"/>
      <c r="R22" s="424"/>
      <c r="S22" s="424"/>
      <c r="T22" s="424"/>
      <c r="U22" s="424"/>
      <c r="V22" s="424"/>
      <c r="W22" s="424"/>
      <c r="X22" s="424"/>
      <c r="Y22" s="424"/>
      <c r="Z22" s="424"/>
      <c r="AA22" s="424"/>
      <c r="AB22" s="424"/>
      <c r="AC22" s="424"/>
      <c r="AD22" s="424"/>
      <c r="AE22" s="424"/>
    </row>
    <row r="23" spans="1:31" ht="12" customHeight="1">
      <c r="A23" s="354" t="s">
        <v>313</v>
      </c>
      <c r="B23" s="352"/>
      <c r="C23" s="433"/>
      <c r="D23" s="433"/>
      <c r="E23" s="433"/>
      <c r="F23" s="345">
        <v>0</v>
      </c>
      <c r="G23" s="353"/>
      <c r="H23" s="345">
        <v>0</v>
      </c>
      <c r="I23" s="347"/>
      <c r="J23" s="345">
        <f t="shared" si="0"/>
        <v>0</v>
      </c>
      <c r="K23" s="449"/>
      <c r="L23" s="85"/>
      <c r="M23" s="85"/>
      <c r="N23" s="85"/>
      <c r="O23" s="424"/>
      <c r="P23" s="13"/>
      <c r="Q23" s="424"/>
      <c r="R23" s="424"/>
      <c r="S23" s="424"/>
      <c r="T23" s="424"/>
      <c r="U23" s="424"/>
      <c r="V23" s="424"/>
      <c r="W23" s="424"/>
      <c r="X23" s="424"/>
      <c r="Y23" s="424"/>
      <c r="Z23" s="424"/>
      <c r="AA23" s="424"/>
      <c r="AB23" s="424"/>
      <c r="AC23" s="424"/>
      <c r="AD23" s="424"/>
      <c r="AE23" s="424"/>
    </row>
    <row r="24" spans="1:31" ht="12" customHeight="1">
      <c r="A24" s="354" t="s">
        <v>297</v>
      </c>
      <c r="B24" s="352"/>
      <c r="C24" s="433"/>
      <c r="D24" s="433"/>
      <c r="E24" s="433"/>
      <c r="F24" s="345">
        <f>'Cash Flow'!F19</f>
        <v>37343</v>
      </c>
      <c r="G24" s="353"/>
      <c r="H24" s="345">
        <v>0</v>
      </c>
      <c r="I24" s="347"/>
      <c r="J24" s="345">
        <f t="shared" si="0"/>
        <v>37343</v>
      </c>
      <c r="K24" s="449"/>
      <c r="L24" s="85"/>
      <c r="M24" s="85"/>
      <c r="N24" s="85"/>
      <c r="O24" s="424"/>
      <c r="P24" s="18"/>
      <c r="Q24" s="424"/>
      <c r="R24" s="424"/>
      <c r="S24" s="424"/>
      <c r="T24" s="424"/>
      <c r="U24" s="424"/>
      <c r="V24" s="424"/>
      <c r="W24" s="424"/>
      <c r="X24" s="424"/>
      <c r="Y24" s="424"/>
      <c r="Z24" s="424"/>
      <c r="AA24" s="424"/>
      <c r="AB24" s="424"/>
      <c r="AC24" s="424"/>
      <c r="AD24" s="424"/>
      <c r="AE24" s="424"/>
    </row>
    <row r="25" spans="1:31" ht="12" customHeight="1">
      <c r="A25" s="354" t="s">
        <v>285</v>
      </c>
      <c r="B25" s="352"/>
      <c r="C25" s="433"/>
      <c r="D25" s="433"/>
      <c r="E25" s="433"/>
      <c r="F25" s="359" t="e">
        <f>'Cash Flow'!#REF!</f>
        <v>#REF!</v>
      </c>
      <c r="G25" s="353"/>
      <c r="H25" s="359">
        <v>50</v>
      </c>
      <c r="I25" s="347"/>
      <c r="J25" s="359" t="e">
        <f t="shared" si="0"/>
        <v>#REF!</v>
      </c>
      <c r="K25" s="449"/>
      <c r="L25" s="85"/>
      <c r="M25" s="85"/>
      <c r="N25" s="85"/>
      <c r="O25" s="425">
        <v>-467716</v>
      </c>
      <c r="P25" s="13"/>
      <c r="Q25" s="424"/>
      <c r="R25" s="424"/>
      <c r="S25" s="424"/>
      <c r="T25" s="424"/>
      <c r="U25" s="424"/>
      <c r="V25" s="424"/>
      <c r="W25" s="424"/>
      <c r="X25" s="424"/>
      <c r="Y25" s="424"/>
      <c r="Z25" s="424"/>
      <c r="AA25" s="424"/>
      <c r="AB25" s="424"/>
      <c r="AC25" s="424"/>
      <c r="AD25" s="424"/>
      <c r="AE25" s="424"/>
    </row>
    <row r="26" spans="1:31" ht="12" customHeight="1">
      <c r="A26" s="360"/>
      <c r="B26" s="352"/>
      <c r="C26" s="433"/>
      <c r="D26" s="433"/>
      <c r="E26" s="433"/>
      <c r="F26" s="325" t="e">
        <f>SUM(F22:F25)</f>
        <v>#REF!</v>
      </c>
      <c r="G26" s="353"/>
      <c r="H26" s="325">
        <f>SUM(H22:H25)</f>
        <v>638546</v>
      </c>
      <c r="I26" s="347"/>
      <c r="J26" s="325" t="e">
        <f>F26-H26</f>
        <v>#REF!</v>
      </c>
      <c r="K26" s="450"/>
      <c r="L26" s="325"/>
      <c r="M26" s="325"/>
      <c r="N26" s="325"/>
      <c r="O26" s="425"/>
      <c r="P26" s="13"/>
      <c r="Q26" s="424"/>
      <c r="R26" s="424"/>
      <c r="S26" s="424"/>
      <c r="T26" s="424"/>
      <c r="U26" s="424"/>
      <c r="V26" s="424"/>
      <c r="W26" s="424"/>
      <c r="X26" s="424"/>
      <c r="Y26" s="424"/>
      <c r="Z26" s="424"/>
      <c r="AA26" s="424"/>
      <c r="AB26" s="424"/>
      <c r="AC26" s="424"/>
      <c r="AD26" s="424"/>
      <c r="AE26" s="424"/>
    </row>
    <row r="27" spans="1:31" ht="12" customHeight="1">
      <c r="A27" s="358" t="s">
        <v>96</v>
      </c>
      <c r="B27" s="352"/>
      <c r="C27" s="433"/>
      <c r="D27" s="433"/>
      <c r="E27" s="433"/>
      <c r="F27" s="325"/>
      <c r="G27" s="353"/>
      <c r="H27" s="325"/>
      <c r="I27" s="347"/>
      <c r="J27" s="325"/>
      <c r="K27" s="450"/>
      <c r="L27" s="325"/>
      <c r="M27" s="325"/>
      <c r="N27" s="325"/>
      <c r="O27" s="424"/>
      <c r="P27" s="13"/>
      <c r="Q27" s="424"/>
      <c r="R27" s="435"/>
      <c r="S27" s="424"/>
      <c r="T27" s="424"/>
      <c r="U27" s="424"/>
      <c r="V27" s="424"/>
      <c r="W27" s="424"/>
      <c r="X27" s="424"/>
      <c r="Y27" s="424"/>
      <c r="Z27" s="424"/>
      <c r="AA27" s="424"/>
      <c r="AB27" s="424"/>
      <c r="AC27" s="424"/>
      <c r="AD27" s="424"/>
      <c r="AE27" s="424"/>
    </row>
    <row r="28" spans="1:31" ht="12" customHeight="1">
      <c r="A28" s="354" t="s">
        <v>125</v>
      </c>
      <c r="B28" s="352"/>
      <c r="C28" s="433"/>
      <c r="D28" s="433"/>
      <c r="E28" s="433"/>
      <c r="F28" s="344">
        <f>'Cash Flow'!F24</f>
        <v>-22</v>
      </c>
      <c r="G28" s="353"/>
      <c r="H28" s="344">
        <v>28</v>
      </c>
      <c r="I28" s="347"/>
      <c r="J28" s="344">
        <f>F28-H28</f>
        <v>-50</v>
      </c>
      <c r="K28" s="449"/>
      <c r="L28" s="85"/>
      <c r="M28" s="85"/>
      <c r="N28" s="85"/>
      <c r="O28" s="424"/>
      <c r="P28" s="13"/>
      <c r="Q28" s="424"/>
      <c r="R28" s="435"/>
      <c r="S28" s="424"/>
      <c r="T28" s="424"/>
      <c r="U28" s="424"/>
      <c r="V28" s="424"/>
      <c r="W28" s="424"/>
      <c r="X28" s="424"/>
      <c r="Y28" s="424"/>
      <c r="Z28" s="424"/>
      <c r="AA28" s="424"/>
      <c r="AB28" s="424"/>
      <c r="AC28" s="424"/>
      <c r="AD28" s="424"/>
      <c r="AE28" s="424"/>
    </row>
    <row r="29" spans="1:31" ht="12" customHeight="1">
      <c r="A29" s="354" t="s">
        <v>79</v>
      </c>
      <c r="B29" s="352"/>
      <c r="C29" s="433"/>
      <c r="D29" s="433"/>
      <c r="E29" s="433"/>
      <c r="F29" s="345">
        <f>'Cash Flow'!F25</f>
        <v>-3162</v>
      </c>
      <c r="G29" s="353"/>
      <c r="H29" s="345">
        <v>-17327</v>
      </c>
      <c r="I29" s="347"/>
      <c r="J29" s="345">
        <f t="shared" ref="J29:J36" si="1">F29-H29</f>
        <v>14165</v>
      </c>
      <c r="K29" s="449"/>
      <c r="L29" s="85"/>
      <c r="M29" s="85"/>
      <c r="N29" s="85"/>
      <c r="O29" s="424"/>
      <c r="P29" s="7">
        <f>9834+H15-10641</f>
        <v>-24219</v>
      </c>
      <c r="Q29" s="424"/>
      <c r="R29" s="425">
        <f>F39/6</f>
        <v>0</v>
      </c>
      <c r="S29" s="424"/>
      <c r="T29" s="424"/>
      <c r="U29" s="424"/>
      <c r="V29" s="424"/>
      <c r="W29" s="424"/>
      <c r="X29" s="424"/>
      <c r="Y29" s="424"/>
      <c r="Z29" s="424"/>
      <c r="AA29" s="424"/>
      <c r="AB29" s="424"/>
      <c r="AC29" s="424"/>
      <c r="AD29" s="424"/>
      <c r="AE29" s="424"/>
    </row>
    <row r="30" spans="1:31" ht="12" customHeight="1">
      <c r="A30" s="354" t="s">
        <v>86</v>
      </c>
      <c r="B30" s="352"/>
      <c r="C30" s="433"/>
      <c r="D30" s="433"/>
      <c r="E30" s="433"/>
      <c r="F30" s="345">
        <f>'Cash Flow'!F26</f>
        <v>0</v>
      </c>
      <c r="G30" s="353"/>
      <c r="H30" s="345">
        <v>-12916</v>
      </c>
      <c r="I30" s="347"/>
      <c r="J30" s="345">
        <f t="shared" si="1"/>
        <v>12916</v>
      </c>
      <c r="K30" s="449"/>
      <c r="L30" s="85"/>
      <c r="M30" s="85"/>
      <c r="N30" s="85"/>
      <c r="O30" s="425"/>
      <c r="P30" s="13"/>
      <c r="Q30" s="424">
        <f>R29*3</f>
        <v>0</v>
      </c>
      <c r="R30" s="424"/>
      <c r="S30" s="424"/>
      <c r="T30" s="424"/>
      <c r="U30" s="424"/>
      <c r="V30" s="424"/>
      <c r="W30" s="424"/>
      <c r="X30" s="424"/>
      <c r="Y30" s="424"/>
      <c r="Z30" s="424"/>
      <c r="AA30" s="424"/>
      <c r="AB30" s="424"/>
      <c r="AC30" s="424"/>
      <c r="AD30" s="424"/>
      <c r="AE30" s="425"/>
    </row>
    <row r="31" spans="1:31" ht="12" customHeight="1">
      <c r="A31" s="354" t="s">
        <v>80</v>
      </c>
      <c r="B31" s="352"/>
      <c r="C31" s="433"/>
      <c r="D31" s="433"/>
      <c r="E31" s="433"/>
      <c r="F31" s="359">
        <f>'Cash Flow'!F27</f>
        <v>1682</v>
      </c>
      <c r="G31" s="353"/>
      <c r="H31" s="359">
        <v>10692</v>
      </c>
      <c r="I31" s="347"/>
      <c r="J31" s="359">
        <f t="shared" si="1"/>
        <v>-9010</v>
      </c>
      <c r="K31" s="449"/>
      <c r="L31" s="85"/>
      <c r="M31" s="85"/>
      <c r="N31" s="85"/>
      <c r="O31" s="424"/>
      <c r="P31" s="13"/>
      <c r="Q31" s="424"/>
      <c r="R31" s="424"/>
      <c r="S31" s="424"/>
      <c r="T31" s="424"/>
      <c r="U31" s="424"/>
      <c r="V31" s="424"/>
      <c r="W31" s="424"/>
      <c r="X31" s="424"/>
      <c r="Y31" s="424"/>
      <c r="Z31" s="424"/>
      <c r="AA31" s="424"/>
      <c r="AB31" s="424"/>
      <c r="AC31" s="424"/>
      <c r="AD31" s="424"/>
      <c r="AE31" s="425"/>
    </row>
    <row r="32" spans="1:31" ht="12" customHeight="1">
      <c r="A32" s="358"/>
      <c r="B32" s="352"/>
      <c r="C32" s="433"/>
      <c r="D32" s="433"/>
      <c r="E32" s="433"/>
      <c r="F32" s="325">
        <f>SUM(F28:F31)</f>
        <v>-1502</v>
      </c>
      <c r="G32" s="353"/>
      <c r="H32" s="325">
        <f>SUM(H28:H31)</f>
        <v>-19523</v>
      </c>
      <c r="I32" s="347"/>
      <c r="J32" s="325">
        <f>F32-H32</f>
        <v>18021</v>
      </c>
      <c r="K32" s="449"/>
      <c r="L32" s="85"/>
      <c r="M32" s="85"/>
      <c r="N32" s="85"/>
      <c r="O32" s="424"/>
      <c r="P32" s="13"/>
      <c r="Q32" s="424"/>
      <c r="R32" s="424"/>
      <c r="S32" s="424"/>
      <c r="T32" s="424"/>
      <c r="U32" s="424"/>
      <c r="V32" s="424"/>
      <c r="W32" s="424"/>
      <c r="X32" s="424"/>
      <c r="Y32" s="424"/>
      <c r="Z32" s="424"/>
      <c r="AA32" s="424"/>
      <c r="AB32" s="424"/>
      <c r="AC32" s="424"/>
      <c r="AD32" s="424"/>
      <c r="AE32" s="425"/>
    </row>
    <row r="33" spans="1:31" s="494" customFormat="1" ht="12" customHeight="1">
      <c r="A33" s="358"/>
      <c r="B33" s="352"/>
      <c r="C33" s="433"/>
      <c r="D33" s="433"/>
      <c r="E33" s="433"/>
      <c r="F33" s="325"/>
      <c r="G33" s="353"/>
      <c r="H33" s="325"/>
      <c r="I33" s="347"/>
      <c r="J33" s="325"/>
      <c r="K33" s="449"/>
      <c r="L33" s="85"/>
      <c r="M33" s="85"/>
      <c r="N33" s="85"/>
      <c r="O33" s="424"/>
      <c r="P33" s="13"/>
      <c r="Q33" s="424"/>
      <c r="R33" s="424"/>
      <c r="S33" s="424"/>
      <c r="T33" s="424"/>
      <c r="U33" s="424"/>
      <c r="V33" s="424"/>
      <c r="W33" s="424"/>
      <c r="X33" s="424"/>
      <c r="Y33" s="424"/>
      <c r="Z33" s="424"/>
      <c r="AA33" s="424"/>
      <c r="AB33" s="424"/>
      <c r="AC33" s="424"/>
      <c r="AD33" s="424"/>
      <c r="AE33" s="425"/>
    </row>
    <row r="34" spans="1:31" ht="12" customHeight="1">
      <c r="A34" s="343" t="s">
        <v>97</v>
      </c>
      <c r="B34" s="352"/>
      <c r="C34" s="433"/>
      <c r="D34" s="433"/>
      <c r="E34" s="433"/>
      <c r="F34" s="325" t="e">
        <f>'Cash Flow'!#REF!</f>
        <v>#REF!</v>
      </c>
      <c r="G34" s="353"/>
      <c r="H34" s="325">
        <v>-92828</v>
      </c>
      <c r="I34" s="356"/>
      <c r="J34" s="325" t="e">
        <f t="shared" si="1"/>
        <v>#REF!</v>
      </c>
      <c r="K34" s="449"/>
      <c r="L34" s="85"/>
      <c r="M34" s="85"/>
      <c r="N34" s="85"/>
      <c r="O34" s="424"/>
      <c r="P34" s="13"/>
      <c r="Q34" s="424"/>
      <c r="R34" s="424"/>
      <c r="S34" s="424"/>
      <c r="T34" s="424"/>
      <c r="U34" s="424"/>
      <c r="V34" s="424"/>
      <c r="W34" s="424"/>
      <c r="X34" s="424"/>
      <c r="Y34" s="424"/>
      <c r="Z34" s="424"/>
      <c r="AA34" s="424"/>
      <c r="AB34" s="424"/>
      <c r="AC34" s="424"/>
      <c r="AD34" s="424"/>
      <c r="AE34" s="424"/>
    </row>
    <row r="35" spans="1:31" ht="12" customHeight="1">
      <c r="A35" s="343" t="s">
        <v>265</v>
      </c>
      <c r="B35" s="352"/>
      <c r="C35" s="433"/>
      <c r="D35" s="433"/>
      <c r="E35" s="433"/>
      <c r="F35" s="325" t="e">
        <f>'Cash Flow'!#REF!</f>
        <v>#REF!</v>
      </c>
      <c r="G35" s="353"/>
      <c r="H35" s="325">
        <v>31678</v>
      </c>
      <c r="I35" s="347"/>
      <c r="J35" s="325" t="e">
        <f t="shared" si="1"/>
        <v>#REF!</v>
      </c>
      <c r="K35" s="449"/>
      <c r="L35" s="85"/>
      <c r="M35" s="85"/>
      <c r="N35" s="85"/>
      <c r="O35" s="424"/>
      <c r="P35" s="13"/>
      <c r="Q35" s="424"/>
      <c r="R35" s="424">
        <v>6794</v>
      </c>
      <c r="S35" s="424"/>
      <c r="T35" s="424"/>
      <c r="U35" s="424"/>
      <c r="V35" s="424"/>
      <c r="W35" s="424"/>
      <c r="X35" s="424"/>
      <c r="Y35" s="424"/>
      <c r="Z35" s="424"/>
      <c r="AA35" s="424"/>
      <c r="AB35" s="424"/>
      <c r="AC35" s="424"/>
      <c r="AD35" s="424"/>
      <c r="AE35" s="424"/>
    </row>
    <row r="36" spans="1:31" ht="12" customHeight="1">
      <c r="A36" s="343" t="s">
        <v>78</v>
      </c>
      <c r="B36" s="352"/>
      <c r="C36" s="433"/>
      <c r="D36" s="433"/>
      <c r="E36" s="433"/>
      <c r="F36" s="325" t="e">
        <f>'Cash Flow'!#REF!</f>
        <v>#REF!</v>
      </c>
      <c r="G36" s="353"/>
      <c r="H36" s="325">
        <v>82886</v>
      </c>
      <c r="I36" s="347"/>
      <c r="J36" s="325" t="e">
        <f t="shared" si="1"/>
        <v>#REF!</v>
      </c>
      <c r="K36" s="449"/>
      <c r="L36" s="85"/>
      <c r="M36" s="85"/>
      <c r="N36" s="85"/>
      <c r="O36" s="424"/>
      <c r="P36" s="13"/>
      <c r="Q36" s="424"/>
      <c r="R36" s="424"/>
      <c r="S36" s="424"/>
      <c r="T36" s="424"/>
      <c r="U36" s="424"/>
      <c r="V36" s="424"/>
      <c r="W36" s="424"/>
      <c r="X36" s="424"/>
      <c r="Y36" s="424"/>
      <c r="Z36" s="424"/>
      <c r="AA36" s="424"/>
      <c r="AB36" s="424"/>
      <c r="AC36" s="424"/>
      <c r="AD36" s="424"/>
      <c r="AE36" s="424"/>
    </row>
    <row r="37" spans="1:31" ht="12" customHeight="1">
      <c r="A37" s="361" t="s">
        <v>284</v>
      </c>
      <c r="B37" s="352"/>
      <c r="C37" s="436"/>
      <c r="D37" s="436"/>
      <c r="E37" s="436"/>
      <c r="F37" s="357" t="e">
        <f>F20+F26+SUM(F32:F36)-1</f>
        <v>#REF!</v>
      </c>
      <c r="G37" s="362"/>
      <c r="H37" s="357">
        <f>H26+H20+SUM(H32:H36)</f>
        <v>1347994</v>
      </c>
      <c r="I37" s="347"/>
      <c r="J37" s="357" t="e">
        <f>J26+J20+SUM(J32:J36)-1</f>
        <v>#REF!</v>
      </c>
      <c r="K37" s="450"/>
      <c r="L37" s="325"/>
      <c r="M37" s="325"/>
      <c r="N37" s="325"/>
      <c r="O37" s="424"/>
      <c r="P37" s="13"/>
      <c r="Q37" s="424"/>
      <c r="R37" s="424"/>
      <c r="S37" s="424"/>
      <c r="T37" s="424"/>
      <c r="U37" s="424"/>
      <c r="V37" s="424"/>
      <c r="W37" s="424"/>
      <c r="X37" s="424"/>
      <c r="Y37" s="424"/>
      <c r="Z37" s="424"/>
      <c r="AA37" s="424"/>
      <c r="AB37" s="424"/>
      <c r="AC37" s="424"/>
      <c r="AD37" s="13"/>
      <c r="AE37" s="13"/>
    </row>
    <row r="38" spans="1:31" ht="12" customHeight="1">
      <c r="A38" s="361"/>
      <c r="B38" s="352"/>
      <c r="C38" s="436"/>
      <c r="D38" s="436"/>
      <c r="E38" s="436"/>
      <c r="F38" s="325"/>
      <c r="G38" s="362"/>
      <c r="H38" s="325"/>
      <c r="I38" s="347"/>
      <c r="J38" s="325"/>
      <c r="K38" s="450"/>
      <c r="L38" s="325"/>
      <c r="M38" s="325"/>
      <c r="N38" s="325"/>
      <c r="O38" s="424"/>
      <c r="P38" s="13"/>
      <c r="Q38" s="424"/>
      <c r="R38" s="424"/>
      <c r="S38" s="424"/>
      <c r="T38" s="424"/>
      <c r="U38" s="424"/>
      <c r="V38" s="424"/>
      <c r="W38" s="424"/>
      <c r="X38" s="424"/>
      <c r="Y38" s="424"/>
      <c r="Z38" s="424"/>
      <c r="AA38" s="424"/>
      <c r="AB38" s="424"/>
      <c r="AC38" s="424"/>
      <c r="AD38" s="13"/>
      <c r="AE38" s="13"/>
    </row>
    <row r="39" spans="1:31" ht="12" customHeight="1">
      <c r="A39" s="361" t="s">
        <v>295</v>
      </c>
      <c r="B39" s="352"/>
      <c r="C39" s="433"/>
      <c r="D39" s="437"/>
      <c r="E39" s="433"/>
      <c r="F39" s="325"/>
      <c r="G39" s="362"/>
      <c r="H39" s="325"/>
      <c r="I39" s="347"/>
      <c r="J39" s="325"/>
      <c r="K39" s="450"/>
      <c r="L39" s="325"/>
      <c r="M39" s="325"/>
      <c r="N39" s="325"/>
      <c r="O39" s="424"/>
      <c r="P39" s="7"/>
      <c r="Q39" s="424"/>
      <c r="R39" s="424"/>
      <c r="S39" s="424"/>
      <c r="T39" s="424"/>
      <c r="U39" s="424"/>
      <c r="V39" s="424"/>
      <c r="W39" s="424"/>
      <c r="X39" s="424"/>
      <c r="Y39" s="424"/>
      <c r="Z39" s="424"/>
      <c r="AA39" s="424"/>
      <c r="AB39" s="424"/>
      <c r="AC39" s="424"/>
      <c r="AD39" s="13"/>
      <c r="AE39" s="13"/>
    </row>
    <row r="40" spans="1:31" ht="12" customHeight="1">
      <c r="A40" s="338" t="s">
        <v>89</v>
      </c>
      <c r="B40" s="352"/>
      <c r="C40" s="433"/>
      <c r="D40" s="433"/>
      <c r="E40" s="433"/>
      <c r="F40" s="344">
        <f>'Cash Flow'!F34</f>
        <v>0</v>
      </c>
      <c r="G40" s="362"/>
      <c r="H40" s="344">
        <v>-1722002</v>
      </c>
      <c r="I40" s="347"/>
      <c r="J40" s="344">
        <f>F40-H40</f>
        <v>1722002</v>
      </c>
      <c r="K40" s="450"/>
      <c r="L40" s="325"/>
      <c r="M40" s="325"/>
      <c r="N40" s="325"/>
      <c r="O40" s="424"/>
      <c r="P40" s="13"/>
      <c r="Q40" s="424"/>
      <c r="R40" s="424"/>
      <c r="S40" s="424"/>
      <c r="T40" s="424"/>
      <c r="U40" s="424"/>
      <c r="V40" s="424"/>
      <c r="W40" s="424"/>
      <c r="X40" s="424"/>
      <c r="Y40" s="424"/>
      <c r="Z40" s="424"/>
      <c r="AA40" s="424"/>
      <c r="AB40" s="424"/>
      <c r="AC40" s="424"/>
      <c r="AD40" s="424"/>
      <c r="AE40" s="424"/>
    </row>
    <row r="41" spans="1:31" ht="12" customHeight="1">
      <c r="A41" s="338" t="s">
        <v>98</v>
      </c>
      <c r="B41" s="352"/>
      <c r="C41" s="433"/>
      <c r="D41" s="433"/>
      <c r="E41" s="433"/>
      <c r="F41" s="359">
        <v>0</v>
      </c>
      <c r="G41" s="362"/>
      <c r="H41" s="359">
        <v>0</v>
      </c>
      <c r="I41" s="347"/>
      <c r="J41" s="359">
        <v>0</v>
      </c>
      <c r="K41" s="450"/>
      <c r="L41" s="325"/>
      <c r="M41" s="325"/>
      <c r="N41" s="325"/>
      <c r="O41" s="424"/>
      <c r="P41" s="13"/>
      <c r="Q41" s="424"/>
      <c r="R41" s="424"/>
      <c r="S41" s="424"/>
      <c r="T41" s="424"/>
      <c r="U41" s="424"/>
      <c r="V41" s="424"/>
      <c r="W41" s="424"/>
      <c r="X41" s="424"/>
      <c r="Y41" s="424"/>
      <c r="Z41" s="424"/>
      <c r="AA41" s="424"/>
      <c r="AB41" s="424"/>
      <c r="AC41" s="424"/>
      <c r="AD41" s="424"/>
      <c r="AE41" s="424"/>
    </row>
    <row r="42" spans="1:31" ht="12" customHeight="1">
      <c r="A42" s="367" t="s">
        <v>253</v>
      </c>
      <c r="B42" s="352"/>
      <c r="C42" s="433"/>
      <c r="D42" s="433"/>
      <c r="E42" s="433"/>
      <c r="F42" s="325">
        <f>SUM(F40:F41)</f>
        <v>0</v>
      </c>
      <c r="G42" s="362"/>
      <c r="H42" s="325">
        <f>SUM(H40:H41)</f>
        <v>-1722002</v>
      </c>
      <c r="I42" s="347"/>
      <c r="J42" s="325">
        <f>SUM(J40:J41)</f>
        <v>1722002</v>
      </c>
      <c r="K42" s="450"/>
      <c r="L42" s="325"/>
      <c r="M42" s="325"/>
      <c r="N42" s="325"/>
      <c r="O42" s="424"/>
      <c r="P42" s="13"/>
      <c r="Q42" s="424"/>
      <c r="R42" s="424"/>
      <c r="S42" s="424"/>
      <c r="T42" s="424"/>
      <c r="U42" s="424"/>
      <c r="V42" s="424"/>
      <c r="W42" s="424"/>
      <c r="X42" s="424"/>
      <c r="Y42" s="424"/>
      <c r="Z42" s="424"/>
      <c r="AA42" s="424"/>
      <c r="AB42" s="424"/>
      <c r="AC42" s="424"/>
      <c r="AD42" s="424"/>
      <c r="AE42" s="424"/>
    </row>
    <row r="43" spans="1:31" ht="12" customHeight="1">
      <c r="A43" s="341"/>
      <c r="B43" s="352"/>
      <c r="C43" s="433"/>
      <c r="D43" s="433"/>
      <c r="E43" s="433"/>
      <c r="F43" s="325"/>
      <c r="G43" s="362"/>
      <c r="H43" s="325"/>
      <c r="I43" s="347"/>
      <c r="J43" s="325"/>
      <c r="K43" s="450"/>
      <c r="L43" s="325"/>
      <c r="M43" s="325"/>
      <c r="N43" s="325"/>
      <c r="O43" s="424"/>
      <c r="P43" s="13"/>
      <c r="Q43" s="424"/>
      <c r="R43" s="424"/>
      <c r="S43" s="424"/>
      <c r="T43" s="424"/>
      <c r="U43" s="424"/>
      <c r="V43" s="424"/>
      <c r="W43" s="424"/>
      <c r="X43" s="424"/>
      <c r="Y43" s="424"/>
      <c r="Z43" s="424"/>
      <c r="AA43" s="424"/>
      <c r="AB43" s="424"/>
      <c r="AC43" s="424"/>
      <c r="AD43" s="424"/>
      <c r="AE43" s="424"/>
    </row>
    <row r="44" spans="1:31" ht="12" customHeight="1">
      <c r="A44" s="361" t="s">
        <v>260</v>
      </c>
      <c r="B44" s="352"/>
      <c r="C44" s="433"/>
      <c r="D44" s="433"/>
      <c r="E44" s="433"/>
      <c r="F44" s="357" t="e">
        <f>F42+F37</f>
        <v>#REF!</v>
      </c>
      <c r="G44" s="362"/>
      <c r="H44" s="357">
        <f>H42+H37</f>
        <v>-374008</v>
      </c>
      <c r="I44" s="347"/>
      <c r="J44" s="357" t="e">
        <f>J42+J37</f>
        <v>#REF!</v>
      </c>
      <c r="K44" s="450"/>
      <c r="L44" s="325"/>
      <c r="M44" s="325"/>
      <c r="N44" s="325"/>
      <c r="O44" s="424"/>
      <c r="P44" s="13"/>
      <c r="Q44" s="424"/>
      <c r="R44" s="424"/>
      <c r="S44" s="424"/>
      <c r="T44" s="424"/>
      <c r="U44" s="424"/>
      <c r="V44" s="424"/>
      <c r="W44" s="424"/>
      <c r="X44" s="424"/>
      <c r="Y44" s="424"/>
      <c r="Z44" s="424"/>
      <c r="AA44" s="424"/>
      <c r="AB44" s="424"/>
      <c r="AC44" s="424"/>
      <c r="AD44" s="424"/>
      <c r="AE44" s="424"/>
    </row>
    <row r="45" spans="1:31" ht="12" customHeight="1">
      <c r="A45" s="361"/>
      <c r="B45" s="352"/>
      <c r="C45" s="433"/>
      <c r="D45" s="433"/>
      <c r="E45" s="433"/>
      <c r="F45" s="325"/>
      <c r="G45" s="362"/>
      <c r="H45" s="325"/>
      <c r="I45" s="347"/>
      <c r="J45" s="325"/>
      <c r="K45" s="450"/>
      <c r="L45" s="325"/>
      <c r="M45" s="325"/>
      <c r="N45" s="325"/>
      <c r="O45" s="424"/>
      <c r="P45" s="13"/>
      <c r="Q45" s="424"/>
      <c r="R45" s="424"/>
      <c r="S45" s="424"/>
      <c r="T45" s="424"/>
      <c r="U45" s="424"/>
      <c r="V45" s="424"/>
      <c r="W45" s="424"/>
      <c r="X45" s="424"/>
      <c r="Y45" s="424"/>
      <c r="Z45" s="424"/>
      <c r="AA45" s="424"/>
      <c r="AB45" s="424"/>
      <c r="AC45" s="424"/>
      <c r="AD45" s="424"/>
      <c r="AE45" s="424"/>
    </row>
    <row r="46" spans="1:31" ht="12" customHeight="1">
      <c r="A46" s="338" t="s">
        <v>259</v>
      </c>
      <c r="B46" s="352"/>
      <c r="C46" s="433"/>
      <c r="D46" s="433"/>
      <c r="E46" s="433"/>
      <c r="F46" s="85">
        <f>'Cash Flow'!F38</f>
        <v>47466</v>
      </c>
      <c r="G46" s="362"/>
      <c r="H46" s="85">
        <v>1087449</v>
      </c>
      <c r="I46" s="347"/>
      <c r="J46" s="85">
        <v>713441</v>
      </c>
      <c r="K46" s="449"/>
      <c r="L46" s="85"/>
      <c r="M46" s="85"/>
      <c r="N46" s="85"/>
      <c r="O46" s="424"/>
      <c r="P46" s="13"/>
      <c r="Q46" s="424"/>
      <c r="R46" s="424"/>
      <c r="S46" s="424"/>
      <c r="T46" s="424"/>
      <c r="U46" s="424"/>
      <c r="V46" s="424"/>
      <c r="W46" s="424"/>
      <c r="X46" s="424"/>
      <c r="Y46" s="424"/>
      <c r="Z46" s="424"/>
      <c r="AA46" s="424"/>
      <c r="AB46" s="424"/>
      <c r="AC46" s="424"/>
      <c r="AD46" s="424"/>
      <c r="AE46" s="424"/>
    </row>
    <row r="47" spans="1:31" ht="12" customHeight="1">
      <c r="A47" s="338"/>
      <c r="B47" s="352"/>
      <c r="C47" s="433"/>
      <c r="D47" s="437"/>
      <c r="E47" s="433"/>
      <c r="F47" s="85"/>
      <c r="G47" s="362"/>
      <c r="H47" s="85"/>
      <c r="I47" s="347"/>
      <c r="J47" s="85"/>
      <c r="K47" s="449"/>
      <c r="L47" s="85"/>
      <c r="M47" s="85"/>
      <c r="N47" s="85"/>
      <c r="O47" s="424">
        <f>192437-101483-699945</f>
        <v>-608991</v>
      </c>
      <c r="P47" s="13"/>
      <c r="Q47" s="424"/>
      <c r="R47" s="424"/>
      <c r="S47" s="424"/>
      <c r="T47" s="424"/>
      <c r="U47" s="424"/>
      <c r="V47" s="424"/>
      <c r="W47" s="424"/>
      <c r="X47" s="424"/>
      <c r="Y47" s="424"/>
      <c r="Z47" s="424"/>
      <c r="AA47" s="424"/>
      <c r="AB47" s="424"/>
      <c r="AC47" s="424"/>
      <c r="AD47" s="424"/>
      <c r="AE47" s="424"/>
    </row>
    <row r="48" spans="1:31" ht="12" customHeight="1" thickBot="1">
      <c r="A48" s="361" t="s">
        <v>263</v>
      </c>
      <c r="B48" s="352"/>
      <c r="C48" s="433"/>
      <c r="D48" s="437"/>
      <c r="E48" s="433"/>
      <c r="F48" s="336" t="e">
        <f>SUM(F44:F46)</f>
        <v>#REF!</v>
      </c>
      <c r="G48" s="325"/>
      <c r="H48" s="336">
        <f>SUM(H44:H46)</f>
        <v>713441</v>
      </c>
      <c r="I48" s="363"/>
      <c r="J48" s="336" t="e">
        <f>SUM(J44:J46)</f>
        <v>#REF!</v>
      </c>
      <c r="K48" s="442"/>
      <c r="L48" s="325"/>
      <c r="M48" s="325"/>
      <c r="N48" s="325"/>
      <c r="O48" s="424"/>
      <c r="P48" s="7"/>
      <c r="Q48" s="424"/>
      <c r="R48" s="424"/>
      <c r="S48" s="424"/>
      <c r="T48" s="424"/>
      <c r="U48" s="424"/>
      <c r="V48" s="424"/>
      <c r="W48" s="424"/>
      <c r="X48" s="424"/>
      <c r="Y48" s="424"/>
      <c r="Z48" s="424"/>
      <c r="AA48" s="424"/>
      <c r="AB48" s="424"/>
      <c r="AC48" s="424"/>
      <c r="AD48" s="424"/>
      <c r="AE48" s="424"/>
    </row>
    <row r="49" spans="1:31" ht="12" customHeight="1" thickTop="1">
      <c r="A49" s="84"/>
      <c r="B49" s="226"/>
      <c r="C49" s="433"/>
      <c r="D49" s="437"/>
      <c r="E49" s="433"/>
      <c r="F49" s="13"/>
      <c r="G49" s="13"/>
      <c r="H49" s="13"/>
      <c r="I49" s="13"/>
      <c r="J49" s="13"/>
      <c r="K49" s="451"/>
      <c r="L49" s="13"/>
      <c r="M49" s="13"/>
      <c r="N49" s="13"/>
      <c r="O49" s="424"/>
      <c r="P49" s="13"/>
      <c r="Q49" s="424"/>
      <c r="R49" s="424"/>
      <c r="S49" s="424"/>
      <c r="T49" s="424"/>
      <c r="U49" s="424"/>
      <c r="V49" s="424"/>
      <c r="W49" s="424"/>
      <c r="X49" s="424"/>
      <c r="Y49" s="424"/>
      <c r="Z49" s="424"/>
      <c r="AA49" s="424"/>
      <c r="AB49" s="424"/>
      <c r="AC49" s="424"/>
      <c r="AD49" s="424"/>
      <c r="AE49" s="424"/>
    </row>
    <row r="51" spans="1:31">
      <c r="H51" s="364"/>
    </row>
  </sheetData>
  <mergeCells count="1">
    <mergeCell ref="F8:J8"/>
  </mergeCells>
  <printOptions horizontalCentered="1"/>
  <pageMargins left="0.75" right="0.5" top="0.5" bottom="0.25" header="0.5" footer="0.5"/>
  <pageSetup paperSize="9" scale="98" orientation="portrait"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14"/>
  </sheetPr>
  <dimension ref="A1:J45"/>
  <sheetViews>
    <sheetView view="pageBreakPreview" zoomScale="80" zoomScaleSheetLayoutView="80" workbookViewId="0">
      <selection activeCell="F32" sqref="F32"/>
    </sheetView>
  </sheetViews>
  <sheetFormatPr defaultRowHeight="15.75"/>
  <cols>
    <col min="5" max="5" width="18.125" customWidth="1"/>
    <col min="6" max="6" width="15" customWidth="1"/>
    <col min="7" max="7" width="14.625" customWidth="1"/>
    <col min="8" max="8" width="13.5" customWidth="1"/>
  </cols>
  <sheetData>
    <row r="1" spans="1:8" s="81" customFormat="1" ht="12">
      <c r="A1" s="2" t="str">
        <f>BS!$A$1</f>
        <v>NIT - STATE ENTERPRISE FUND</v>
      </c>
      <c r="B1" s="79"/>
      <c r="C1" s="79"/>
      <c r="D1" s="79"/>
      <c r="E1" s="79"/>
      <c r="F1" s="80"/>
      <c r="G1" s="80"/>
      <c r="H1" s="80"/>
    </row>
    <row r="2" spans="1:8" s="81" customFormat="1" ht="12">
      <c r="A2" s="82" t="s">
        <v>181</v>
      </c>
      <c r="B2" s="82"/>
      <c r="C2" s="82"/>
      <c r="D2" s="79"/>
      <c r="E2" s="79"/>
      <c r="F2" s="80"/>
      <c r="G2" s="80"/>
      <c r="H2" s="80"/>
    </row>
    <row r="3" spans="1:8" s="84" customFormat="1" ht="12">
      <c r="A3" s="82" t="e">
        <f>#REF!</f>
        <v>#REF!</v>
      </c>
      <c r="B3" s="82"/>
      <c r="C3" s="82"/>
      <c r="D3" s="79"/>
      <c r="E3" s="79"/>
      <c r="F3" s="83"/>
      <c r="G3" s="83"/>
      <c r="H3" s="83"/>
    </row>
    <row r="5" spans="1:8" ht="36.75" customHeight="1">
      <c r="F5" s="118" t="s">
        <v>182</v>
      </c>
      <c r="G5" s="118" t="s">
        <v>183</v>
      </c>
      <c r="H5" s="118" t="s">
        <v>184</v>
      </c>
    </row>
    <row r="7" spans="1:8">
      <c r="A7" s="31" t="s">
        <v>141</v>
      </c>
      <c r="B7" s="31"/>
      <c r="C7" s="31"/>
      <c r="D7" s="89"/>
      <c r="E7" s="119"/>
      <c r="F7" s="7" t="e">
        <f>#REF!</f>
        <v>#REF!</v>
      </c>
      <c r="G7" s="7">
        <v>240353</v>
      </c>
      <c r="H7" s="7" t="e">
        <f t="shared" ref="H7:H12" si="0">F7-G7</f>
        <v>#REF!</v>
      </c>
    </row>
    <row r="8" spans="1:8">
      <c r="A8" s="31" t="s">
        <v>163</v>
      </c>
      <c r="B8" s="31"/>
      <c r="C8" s="31"/>
      <c r="D8" s="89"/>
      <c r="E8" s="119"/>
      <c r="F8" s="7" t="e">
        <f>#REF!</f>
        <v>#REF!</v>
      </c>
      <c r="G8" s="7">
        <v>335426</v>
      </c>
      <c r="H8" s="7" t="e">
        <f t="shared" si="0"/>
        <v>#REF!</v>
      </c>
    </row>
    <row r="9" spans="1:8">
      <c r="A9" s="31" t="s">
        <v>142</v>
      </c>
      <c r="B9" s="120"/>
      <c r="C9" s="120"/>
      <c r="D9" s="89"/>
      <c r="E9" s="119"/>
      <c r="F9" s="7" t="e">
        <f>#REF!</f>
        <v>#REF!</v>
      </c>
      <c r="G9" s="7">
        <v>43692</v>
      </c>
      <c r="H9" s="7" t="e">
        <f t="shared" si="0"/>
        <v>#REF!</v>
      </c>
    </row>
    <row r="10" spans="1:8">
      <c r="A10" s="31" t="s">
        <v>185</v>
      </c>
      <c r="B10" s="31"/>
      <c r="C10" s="31"/>
      <c r="D10" s="89"/>
      <c r="E10" s="121"/>
      <c r="F10" s="7" t="e">
        <f>#REF!</f>
        <v>#REF!</v>
      </c>
      <c r="G10" s="7">
        <v>0</v>
      </c>
      <c r="H10" s="7" t="e">
        <f t="shared" si="0"/>
        <v>#REF!</v>
      </c>
    </row>
    <row r="11" spans="1:8">
      <c r="A11" s="31" t="s">
        <v>186</v>
      </c>
      <c r="B11" s="31"/>
      <c r="C11" s="31"/>
      <c r="D11" s="89"/>
      <c r="E11" s="121"/>
      <c r="F11" s="7" t="e">
        <f>#REF!</f>
        <v>#REF!</v>
      </c>
      <c r="G11" s="7">
        <f>13213</f>
        <v>13213</v>
      </c>
      <c r="H11" s="7" t="e">
        <f t="shared" si="0"/>
        <v>#REF!</v>
      </c>
    </row>
    <row r="12" spans="1:8">
      <c r="A12" s="31" t="s">
        <v>187</v>
      </c>
      <c r="B12" s="31"/>
      <c r="C12" s="31"/>
      <c r="D12" s="89"/>
      <c r="E12" s="17"/>
      <c r="F12" s="7" t="e">
        <f>#REF!</f>
        <v>#REF!</v>
      </c>
      <c r="G12" s="7">
        <v>0</v>
      </c>
      <c r="H12" s="7" t="e">
        <f t="shared" si="0"/>
        <v>#REF!</v>
      </c>
    </row>
    <row r="13" spans="1:8">
      <c r="A13" s="31"/>
      <c r="B13" s="31"/>
      <c r="C13" s="31"/>
      <c r="D13" s="89"/>
      <c r="E13" s="17"/>
      <c r="F13" s="122" t="e">
        <f>SUM(F7:F12)</f>
        <v>#REF!</v>
      </c>
      <c r="G13" s="122">
        <f>SUM(G7:G12)</f>
        <v>632684</v>
      </c>
      <c r="H13" s="122" t="e">
        <f>SUM(H7:H12)</f>
        <v>#REF!</v>
      </c>
    </row>
    <row r="14" spans="1:8">
      <c r="A14" s="31"/>
      <c r="B14" s="31"/>
      <c r="C14" s="31"/>
      <c r="D14" s="89"/>
      <c r="E14" s="17"/>
      <c r="F14" s="13"/>
      <c r="G14" s="13"/>
      <c r="H14" s="13"/>
    </row>
    <row r="15" spans="1:8">
      <c r="A15" s="31" t="s">
        <v>188</v>
      </c>
      <c r="B15" s="31"/>
      <c r="C15" s="31"/>
      <c r="D15" s="89"/>
      <c r="E15" s="121"/>
      <c r="F15" s="7"/>
      <c r="G15" s="7"/>
      <c r="H15" s="7"/>
    </row>
    <row r="16" spans="1:8">
      <c r="A16" s="123" t="s">
        <v>189</v>
      </c>
      <c r="B16" s="31"/>
      <c r="C16" s="31"/>
      <c r="D16" s="89"/>
      <c r="E16" s="119"/>
      <c r="F16" s="13" t="e">
        <f>#REF!</f>
        <v>#REF!</v>
      </c>
      <c r="G16" s="13">
        <v>777537</v>
      </c>
      <c r="H16" s="13" t="e">
        <f>F16-G16</f>
        <v>#REF!</v>
      </c>
    </row>
    <row r="17" spans="1:8">
      <c r="A17" s="120" t="s">
        <v>190</v>
      </c>
      <c r="B17" s="31"/>
      <c r="C17" s="31"/>
      <c r="D17" s="89"/>
      <c r="E17" s="119"/>
      <c r="F17" s="13" t="e">
        <f>#REF!</f>
        <v>#REF!</v>
      </c>
      <c r="G17" s="13">
        <v>0</v>
      </c>
      <c r="H17" s="13" t="e">
        <f>F17-G17</f>
        <v>#REF!</v>
      </c>
    </row>
    <row r="18" spans="1:8">
      <c r="A18" s="124"/>
      <c r="B18" s="125"/>
      <c r="C18" s="125"/>
      <c r="D18" s="89"/>
      <c r="E18" s="17"/>
      <c r="F18" s="122" t="e">
        <f>F16+F17</f>
        <v>#REF!</v>
      </c>
      <c r="G18" s="122">
        <f>G16+G17</f>
        <v>777537</v>
      </c>
      <c r="H18" s="122" t="e">
        <f>H16+H17</f>
        <v>#REF!</v>
      </c>
    </row>
    <row r="19" spans="1:8">
      <c r="A19" s="124"/>
      <c r="B19" s="125"/>
      <c r="C19" s="125"/>
      <c r="D19" s="89"/>
      <c r="E19" s="17"/>
      <c r="F19" s="13"/>
      <c r="G19" s="13"/>
      <c r="H19" s="13"/>
    </row>
    <row r="20" spans="1:8">
      <c r="A20" s="124" t="s">
        <v>191</v>
      </c>
      <c r="B20" s="125"/>
      <c r="C20" s="125"/>
      <c r="D20" s="89"/>
      <c r="E20" s="17"/>
      <c r="F20" s="13" t="e">
        <f>F13+F18</f>
        <v>#REF!</v>
      </c>
      <c r="G20" s="13">
        <f>G13+G18</f>
        <v>1410221</v>
      </c>
      <c r="H20" s="13" t="e">
        <f>H13+H18</f>
        <v>#REF!</v>
      </c>
    </row>
    <row r="21" spans="1:8">
      <c r="A21" s="124"/>
      <c r="B21" s="125"/>
      <c r="C21" s="125"/>
      <c r="D21" s="89"/>
      <c r="E21" s="17"/>
      <c r="F21" s="13"/>
      <c r="G21" s="13"/>
      <c r="H21" s="13"/>
    </row>
    <row r="22" spans="1:8">
      <c r="A22" s="126" t="s">
        <v>144</v>
      </c>
      <c r="B22" s="126"/>
      <c r="C22" s="126"/>
      <c r="D22" s="89"/>
      <c r="E22" s="119"/>
      <c r="F22" s="7"/>
      <c r="G22" s="7"/>
      <c r="H22" s="7"/>
    </row>
    <row r="23" spans="1:8">
      <c r="A23" s="31" t="s">
        <v>192</v>
      </c>
      <c r="B23" s="126"/>
      <c r="C23" s="126"/>
      <c r="D23" s="89"/>
      <c r="E23" s="119"/>
      <c r="F23" s="12" t="e">
        <f>#REF!</f>
        <v>#REF!</v>
      </c>
      <c r="G23" s="12">
        <v>0</v>
      </c>
      <c r="H23" s="12" t="e">
        <f t="shared" ref="H23:H32" si="1">F23-G23</f>
        <v>#REF!</v>
      </c>
    </row>
    <row r="24" spans="1:8">
      <c r="A24" s="31" t="s">
        <v>193</v>
      </c>
      <c r="B24" s="31"/>
      <c r="C24" s="31"/>
      <c r="D24" s="89"/>
      <c r="E24" s="127"/>
      <c r="F24" s="14" t="e">
        <f>#REF!</f>
        <v>#REF!</v>
      </c>
      <c r="G24" s="14">
        <v>72150</v>
      </c>
      <c r="H24" s="14" t="e">
        <f t="shared" si="1"/>
        <v>#REF!</v>
      </c>
    </row>
    <row r="25" spans="1:8">
      <c r="A25" s="31" t="s">
        <v>194</v>
      </c>
      <c r="B25" s="31"/>
      <c r="C25" s="31"/>
      <c r="D25" s="89"/>
      <c r="E25" s="119"/>
      <c r="F25" s="14" t="e">
        <f>#REF!</f>
        <v>#REF!</v>
      </c>
      <c r="G25" s="14">
        <v>6916</v>
      </c>
      <c r="H25" s="14" t="e">
        <f t="shared" si="1"/>
        <v>#REF!</v>
      </c>
    </row>
    <row r="26" spans="1:8">
      <c r="A26" s="31" t="s">
        <v>148</v>
      </c>
      <c r="B26" s="31"/>
      <c r="C26" s="31"/>
      <c r="D26" s="89"/>
      <c r="E26" s="119"/>
      <c r="F26" s="14" t="e">
        <f>#REF!</f>
        <v>#REF!</v>
      </c>
      <c r="G26" s="14">
        <v>959</v>
      </c>
      <c r="H26" s="14" t="e">
        <f t="shared" si="1"/>
        <v>#REF!</v>
      </c>
    </row>
    <row r="27" spans="1:8">
      <c r="A27" s="31" t="s">
        <v>195</v>
      </c>
      <c r="B27" s="128"/>
      <c r="C27" s="128"/>
      <c r="D27" s="89"/>
      <c r="E27" s="129"/>
      <c r="F27" s="14" t="e">
        <f>#REF!</f>
        <v>#REF!</v>
      </c>
      <c r="G27" s="14">
        <v>203</v>
      </c>
      <c r="H27" s="14" t="e">
        <f t="shared" si="1"/>
        <v>#REF!</v>
      </c>
    </row>
    <row r="28" spans="1:8">
      <c r="A28" s="31" t="s">
        <v>149</v>
      </c>
      <c r="B28" s="128"/>
      <c r="C28" s="128"/>
      <c r="D28" s="89"/>
      <c r="E28" s="129"/>
      <c r="F28" s="14" t="e">
        <f>#REF!</f>
        <v>#REF!</v>
      </c>
      <c r="G28" s="14">
        <v>8</v>
      </c>
      <c r="H28" s="14" t="e">
        <f t="shared" si="1"/>
        <v>#REF!</v>
      </c>
    </row>
    <row r="29" spans="1:8">
      <c r="A29" s="31" t="s">
        <v>196</v>
      </c>
      <c r="B29" s="128"/>
      <c r="C29" s="128"/>
      <c r="D29" s="89"/>
      <c r="E29" s="26"/>
      <c r="F29" s="14" t="e">
        <f>#REF!</f>
        <v>#REF!</v>
      </c>
      <c r="G29" s="14">
        <v>27274</v>
      </c>
      <c r="H29" s="14" t="e">
        <f t="shared" si="1"/>
        <v>#REF!</v>
      </c>
    </row>
    <row r="30" spans="1:8">
      <c r="A30" s="31" t="s">
        <v>197</v>
      </c>
      <c r="B30" s="128"/>
      <c r="C30" s="89"/>
      <c r="D30" s="89"/>
      <c r="E30" s="129"/>
      <c r="F30" s="14" t="e">
        <f>#REF!</f>
        <v>#REF!</v>
      </c>
      <c r="G30" s="14">
        <v>375</v>
      </c>
      <c r="H30" s="14" t="e">
        <f t="shared" si="1"/>
        <v>#REF!</v>
      </c>
    </row>
    <row r="31" spans="1:8">
      <c r="A31" s="89" t="s">
        <v>198</v>
      </c>
      <c r="B31" s="89"/>
      <c r="C31" s="89"/>
      <c r="D31" s="89"/>
      <c r="E31" s="119"/>
      <c r="F31" s="14" t="e">
        <f>#REF!</f>
        <v>#REF!</v>
      </c>
      <c r="G31" s="14">
        <v>21789</v>
      </c>
      <c r="H31" s="14" t="e">
        <f t="shared" si="1"/>
        <v>#REF!</v>
      </c>
    </row>
    <row r="32" spans="1:8">
      <c r="A32" s="31" t="s">
        <v>199</v>
      </c>
      <c r="B32" s="128"/>
      <c r="C32" s="128"/>
      <c r="D32" s="89"/>
      <c r="E32" s="129"/>
      <c r="F32" s="16" t="e">
        <f>#REF!</f>
        <v>#REF!</v>
      </c>
      <c r="G32" s="16">
        <v>795</v>
      </c>
      <c r="H32" s="16" t="e">
        <f t="shared" si="1"/>
        <v>#REF!</v>
      </c>
    </row>
    <row r="33" spans="1:10">
      <c r="A33" s="126"/>
      <c r="B33" s="89"/>
      <c r="C33" s="89"/>
      <c r="D33" s="89"/>
      <c r="E33" s="119"/>
      <c r="F33" s="13" t="e">
        <f>SUM(F23:F32)</f>
        <v>#REF!</v>
      </c>
      <c r="G33" s="13">
        <f>SUM(G23:G32)</f>
        <v>130469</v>
      </c>
      <c r="H33" s="13" t="e">
        <f>SUM(H23:H32)</f>
        <v>#REF!</v>
      </c>
    </row>
    <row r="34" spans="1:10">
      <c r="A34" s="89"/>
      <c r="B34" s="89"/>
      <c r="C34" s="89"/>
      <c r="D34" s="89"/>
      <c r="E34" s="119"/>
      <c r="F34" s="13"/>
      <c r="G34" s="13"/>
      <c r="H34" s="13"/>
    </row>
    <row r="35" spans="1:10">
      <c r="A35" s="126" t="s">
        <v>200</v>
      </c>
      <c r="B35" s="126"/>
      <c r="C35" s="126"/>
      <c r="D35" s="89"/>
      <c r="E35" s="119"/>
      <c r="F35" s="122" t="e">
        <f>F20-F33</f>
        <v>#REF!</v>
      </c>
      <c r="G35" s="122">
        <f>G20-G33</f>
        <v>1279752</v>
      </c>
      <c r="H35" s="122" t="e">
        <f>H20-H33</f>
        <v>#REF!</v>
      </c>
    </row>
    <row r="36" spans="1:10">
      <c r="A36" s="126"/>
      <c r="B36" s="126"/>
      <c r="C36" s="126"/>
      <c r="D36" s="89"/>
      <c r="E36" s="119"/>
      <c r="F36" s="13"/>
      <c r="G36" s="13"/>
      <c r="H36" s="13"/>
    </row>
    <row r="37" spans="1:10">
      <c r="A37" s="31" t="s">
        <v>201</v>
      </c>
      <c r="B37" s="31"/>
      <c r="C37" s="31"/>
      <c r="D37" s="89"/>
      <c r="E37" s="17"/>
      <c r="F37" s="7"/>
      <c r="G37" s="7"/>
      <c r="H37" s="7"/>
    </row>
    <row r="38" spans="1:10">
      <c r="A38" s="31" t="s">
        <v>202</v>
      </c>
      <c r="B38" s="31"/>
      <c r="C38" s="31"/>
      <c r="D38" s="89"/>
      <c r="E38" s="17"/>
      <c r="F38" s="7" t="e">
        <f>#REF!</f>
        <v>#REF!</v>
      </c>
      <c r="G38" s="130" t="e">
        <f>F38-H38</f>
        <v>#REF!</v>
      </c>
      <c r="H38" s="7">
        <v>-434034</v>
      </c>
      <c r="J38">
        <v>431224</v>
      </c>
    </row>
    <row r="39" spans="1:10">
      <c r="A39" s="89"/>
      <c r="B39" s="126"/>
      <c r="C39" s="126"/>
      <c r="D39" s="89"/>
      <c r="E39" s="119"/>
      <c r="F39" s="13"/>
      <c r="G39" s="13"/>
      <c r="H39" s="13"/>
      <c r="J39">
        <v>435272</v>
      </c>
    </row>
    <row r="40" spans="1:10">
      <c r="A40" s="126" t="s">
        <v>203</v>
      </c>
      <c r="B40" s="126"/>
      <c r="C40" s="126"/>
      <c r="D40" s="89"/>
      <c r="E40" s="119"/>
      <c r="F40" s="122" t="e">
        <f>F35+F38</f>
        <v>#REF!</v>
      </c>
      <c r="G40" s="122" t="e">
        <f>G35+G38</f>
        <v>#REF!</v>
      </c>
      <c r="H40" s="122" t="e">
        <f>H35+H38</f>
        <v>#REF!</v>
      </c>
      <c r="J40">
        <f>J39-J38</f>
        <v>4048</v>
      </c>
    </row>
    <row r="41" spans="1:10">
      <c r="A41" s="126"/>
      <c r="B41" s="126"/>
      <c r="C41" s="126"/>
      <c r="D41" s="89"/>
      <c r="E41" s="119"/>
      <c r="F41" s="13"/>
      <c r="G41" s="13"/>
      <c r="H41" s="13"/>
    </row>
    <row r="42" spans="1:10">
      <c r="A42" s="89" t="s">
        <v>204</v>
      </c>
      <c r="B42" s="126"/>
      <c r="C42" s="126"/>
      <c r="D42" s="89"/>
      <c r="E42" s="119"/>
      <c r="F42" s="13">
        <v>0</v>
      </c>
      <c r="G42" s="13">
        <v>0</v>
      </c>
      <c r="H42" s="13"/>
    </row>
    <row r="43" spans="1:10">
      <c r="A43" s="89"/>
      <c r="B43" s="126"/>
      <c r="C43" s="126"/>
      <c r="D43" s="89"/>
      <c r="E43" s="119"/>
      <c r="F43" s="13"/>
      <c r="G43" s="13"/>
      <c r="H43" s="13"/>
    </row>
    <row r="44" spans="1:10" ht="16.5" thickBot="1">
      <c r="A44" s="126" t="s">
        <v>205</v>
      </c>
      <c r="B44" s="126"/>
      <c r="C44" s="126"/>
      <c r="D44" s="31"/>
      <c r="E44" s="131"/>
      <c r="F44" s="132" t="e">
        <f>F40-F42</f>
        <v>#REF!</v>
      </c>
      <c r="G44" s="132" t="e">
        <f>G40-G42</f>
        <v>#REF!</v>
      </c>
      <c r="H44" s="132" t="e">
        <f>H40-H42</f>
        <v>#REF!</v>
      </c>
    </row>
    <row r="45" spans="1:10" ht="16.5" thickTop="1">
      <c r="A45" s="133"/>
      <c r="B45" s="134"/>
      <c r="C45" s="134"/>
      <c r="D45" s="135"/>
      <c r="E45" s="131"/>
      <c r="F45" s="136"/>
      <c r="G45" s="136" t="e">
        <f>G44-G16-G8</f>
        <v>#REF!</v>
      </c>
      <c r="H45" s="136"/>
    </row>
  </sheetData>
  <phoneticPr fontId="59" type="noConversion"/>
  <pageMargins left="0.75" right="0.75" top="1" bottom="1" header="0.5" footer="0.5"/>
  <pageSetup paperSize="9" scale="82" orientation="portrait" r:id="rId1"/>
  <headerFooter alignWithMargins="0"/>
  <colBreaks count="1" manualBreakCount="1">
    <brk id="8"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7"/>
  </sheetPr>
  <dimension ref="A1:IM48"/>
  <sheetViews>
    <sheetView view="pageBreakPreview" zoomScaleSheetLayoutView="100" workbookViewId="0">
      <selection activeCell="F32" sqref="F32"/>
    </sheetView>
  </sheetViews>
  <sheetFormatPr defaultRowHeight="12"/>
  <cols>
    <col min="1" max="1" width="5.125" style="84" customWidth="1"/>
    <col min="2" max="2" width="3.625" style="81" customWidth="1"/>
    <col min="3" max="3" width="41.625" style="81" customWidth="1"/>
    <col min="4" max="5" width="5.125" style="81" customWidth="1"/>
    <col min="6" max="6" width="12.875" style="81" customWidth="1"/>
    <col min="7" max="7" width="12.5" style="81" customWidth="1"/>
    <col min="8" max="8" width="12.375" style="81" customWidth="1"/>
    <col min="9" max="16384" width="9" style="81"/>
  </cols>
  <sheetData>
    <row r="1" spans="1:8">
      <c r="A1" s="2" t="str">
        <f>BS!$A$1</f>
        <v>NIT - STATE ENTERPRISE FUND</v>
      </c>
      <c r="B1" s="79"/>
      <c r="C1" s="79"/>
      <c r="D1" s="79"/>
      <c r="E1" s="79"/>
      <c r="F1" s="80"/>
      <c r="G1" s="80"/>
      <c r="H1" s="80"/>
    </row>
    <row r="2" spans="1:8">
      <c r="A2" s="82" t="s">
        <v>181</v>
      </c>
      <c r="B2" s="82"/>
      <c r="C2" s="82"/>
      <c r="D2" s="79"/>
      <c r="E2" s="79"/>
      <c r="F2" s="80"/>
      <c r="G2" s="80"/>
      <c r="H2" s="80"/>
    </row>
    <row r="3" spans="1:8" s="84" customFormat="1">
      <c r="A3" s="82" t="e">
        <f>#REF!</f>
        <v>#REF!</v>
      </c>
      <c r="B3" s="82"/>
      <c r="C3" s="82"/>
      <c r="D3" s="79"/>
      <c r="E3" s="79"/>
      <c r="F3" s="83"/>
      <c r="G3" s="83"/>
      <c r="H3" s="83"/>
    </row>
    <row r="4" spans="1:8" s="87" customFormat="1">
      <c r="F4" s="4" t="s">
        <v>206</v>
      </c>
      <c r="G4" s="4" t="s">
        <v>207</v>
      </c>
      <c r="H4" s="4" t="s">
        <v>207</v>
      </c>
    </row>
    <row r="5" spans="1:8">
      <c r="A5" s="83"/>
      <c r="B5" s="83"/>
      <c r="C5" s="83"/>
      <c r="D5" s="137"/>
      <c r="E5" s="137"/>
      <c r="F5" s="138">
        <v>40178</v>
      </c>
      <c r="G5" s="138">
        <v>40086</v>
      </c>
      <c r="H5" s="138">
        <v>40178</v>
      </c>
    </row>
    <row r="6" spans="1:8">
      <c r="A6" s="83"/>
      <c r="B6" s="83"/>
      <c r="C6" s="83"/>
      <c r="D6" s="139"/>
      <c r="E6" s="139"/>
      <c r="F6" s="140"/>
      <c r="G6" s="140"/>
      <c r="H6" s="140"/>
    </row>
    <row r="7" spans="1:8">
      <c r="A7" s="83"/>
      <c r="B7" s="83"/>
      <c r="C7" s="83"/>
      <c r="D7" s="139"/>
      <c r="E7" s="139"/>
      <c r="F7" s="141"/>
      <c r="G7" s="141"/>
      <c r="H7" s="142"/>
    </row>
    <row r="8" spans="1:8">
      <c r="A8" s="83"/>
      <c r="B8" s="83"/>
      <c r="C8" s="83"/>
      <c r="D8" s="139"/>
      <c r="E8" s="139"/>
      <c r="F8" s="141"/>
      <c r="G8" s="141"/>
      <c r="H8" s="141"/>
    </row>
    <row r="9" spans="1:8">
      <c r="A9" s="83" t="s">
        <v>208</v>
      </c>
      <c r="B9" s="83"/>
      <c r="C9" s="83"/>
      <c r="D9" s="139"/>
      <c r="E9" s="84"/>
      <c r="F9" s="139">
        <v>27730795</v>
      </c>
      <c r="G9" s="139">
        <v>27730795</v>
      </c>
      <c r="H9" s="139" t="e">
        <f>G36</f>
        <v>#REF!</v>
      </c>
    </row>
    <row r="10" spans="1:8" s="84" customFormat="1">
      <c r="A10" s="83"/>
      <c r="B10" s="83"/>
      <c r="C10" s="83"/>
      <c r="D10" s="139"/>
      <c r="F10" s="143"/>
      <c r="G10" s="143"/>
      <c r="H10" s="143"/>
    </row>
    <row r="11" spans="1:8" s="84" customFormat="1">
      <c r="A11" s="9" t="s">
        <v>209</v>
      </c>
      <c r="B11" s="83"/>
      <c r="C11" s="83"/>
      <c r="D11" s="139"/>
      <c r="F11" s="144">
        <f>UHF!F11</f>
        <v>0</v>
      </c>
      <c r="G11" s="144">
        <v>678268</v>
      </c>
      <c r="H11" s="144">
        <f>F11-G11</f>
        <v>-678268</v>
      </c>
    </row>
    <row r="12" spans="1:8" s="84" customFormat="1">
      <c r="A12" s="9"/>
      <c r="B12" s="83"/>
      <c r="C12" s="83"/>
      <c r="D12" s="139"/>
      <c r="F12" s="145"/>
      <c r="G12" s="145"/>
      <c r="H12" s="145"/>
    </row>
    <row r="13" spans="1:8" s="84" customFormat="1">
      <c r="A13" s="9" t="s">
        <v>210</v>
      </c>
      <c r="B13" s="83"/>
      <c r="C13" s="83"/>
      <c r="D13" s="139"/>
      <c r="F13" s="146">
        <f>UHF!F15</f>
        <v>0</v>
      </c>
      <c r="G13" s="146">
        <v>-578408</v>
      </c>
      <c r="H13" s="146">
        <f>F13-G13</f>
        <v>578408</v>
      </c>
    </row>
    <row r="14" spans="1:8" s="84" customFormat="1">
      <c r="B14" s="83"/>
      <c r="C14" s="83"/>
      <c r="D14" s="147"/>
      <c r="F14" s="148">
        <f>SUM(F11:F13)</f>
        <v>0</v>
      </c>
      <c r="G14" s="148">
        <f>SUM(G11:G13)</f>
        <v>99860</v>
      </c>
      <c r="H14" s="148">
        <f>SUM(H11:H13)</f>
        <v>-99860</v>
      </c>
    </row>
    <row r="15" spans="1:8" s="84" customFormat="1">
      <c r="B15" s="83"/>
      <c r="C15" s="83"/>
      <c r="D15" s="147"/>
    </row>
    <row r="16" spans="1:8" s="84" customFormat="1">
      <c r="A16" s="83" t="s">
        <v>211</v>
      </c>
      <c r="C16" s="83"/>
      <c r="D16" s="147"/>
      <c r="F16" s="149" t="e">
        <f>UHF!#REF!</f>
        <v>#REF!</v>
      </c>
      <c r="G16" s="149">
        <v>932194</v>
      </c>
      <c r="H16" s="149" t="e">
        <f>F16-G16</f>
        <v>#REF!</v>
      </c>
    </row>
    <row r="17" spans="1:247" s="84" customFormat="1">
      <c r="A17" s="150"/>
      <c r="C17" s="83"/>
      <c r="D17" s="147"/>
      <c r="F17" s="151" t="e">
        <f>+F16+F14+F9</f>
        <v>#REF!</v>
      </c>
      <c r="G17" s="151">
        <f>G9+G14+G16</f>
        <v>28762849</v>
      </c>
      <c r="H17" s="151" t="e">
        <f>+H16+H14+H9</f>
        <v>#REF!</v>
      </c>
    </row>
    <row r="18" spans="1:247" s="84" customFormat="1">
      <c r="D18" s="151"/>
    </row>
    <row r="19" spans="1:247">
      <c r="A19" s="84" t="s">
        <v>212</v>
      </c>
      <c r="B19" s="84"/>
      <c r="C19" s="84"/>
      <c r="D19" s="151"/>
      <c r="E19" s="84"/>
      <c r="F19" s="151"/>
      <c r="G19" s="151"/>
      <c r="H19" s="151"/>
      <c r="IM19" s="152" t="s">
        <v>162</v>
      </c>
    </row>
    <row r="20" spans="1:247">
      <c r="A20" s="150" t="s">
        <v>213</v>
      </c>
      <c r="B20" s="84"/>
      <c r="C20" s="84"/>
      <c r="D20" s="151"/>
      <c r="E20" s="84"/>
      <c r="F20" s="151">
        <f>UHF!F20</f>
        <v>0</v>
      </c>
      <c r="G20" s="151" t="e">
        <f>F20-H20</f>
        <v>#REF!</v>
      </c>
      <c r="H20" s="151" t="e">
        <f>-#REF!</f>
        <v>#REF!</v>
      </c>
      <c r="IM20" s="152" t="s">
        <v>162</v>
      </c>
    </row>
    <row r="21" spans="1:247">
      <c r="B21" s="84"/>
      <c r="C21" s="84"/>
      <c r="D21" s="151"/>
      <c r="E21" s="84"/>
      <c r="F21" s="151"/>
      <c r="G21" s="151"/>
      <c r="H21" s="151"/>
      <c r="IM21" s="152" t="s">
        <v>162</v>
      </c>
    </row>
    <row r="22" spans="1:247">
      <c r="A22" s="153" t="s">
        <v>214</v>
      </c>
      <c r="B22" s="83"/>
      <c r="C22" s="83"/>
      <c r="D22" s="148"/>
      <c r="F22" s="154"/>
      <c r="G22" s="154"/>
      <c r="H22" s="154"/>
    </row>
    <row r="23" spans="1:247">
      <c r="A23" s="155" t="s">
        <v>215</v>
      </c>
      <c r="B23" s="83"/>
      <c r="C23" s="83"/>
      <c r="D23" s="148"/>
      <c r="F23" s="154">
        <f>UHF!F25</f>
        <v>-585526</v>
      </c>
      <c r="G23" s="154">
        <v>5960472</v>
      </c>
      <c r="H23" s="154">
        <f>F23-G23</f>
        <v>-6545998</v>
      </c>
    </row>
    <row r="24" spans="1:247" s="87" customFormat="1">
      <c r="B24" s="83"/>
      <c r="C24" s="83"/>
      <c r="D24" s="148"/>
      <c r="F24" s="154"/>
      <c r="G24" s="154"/>
      <c r="H24" s="154"/>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row>
    <row r="25" spans="1:247">
      <c r="A25" s="31" t="s">
        <v>163</v>
      </c>
      <c r="F25" s="12">
        <f>UHF!F27</f>
        <v>10189</v>
      </c>
      <c r="G25" s="12">
        <f>'W PnL'!G8</f>
        <v>335426</v>
      </c>
      <c r="H25" s="156">
        <f>F25-G25</f>
        <v>-325237</v>
      </c>
    </row>
    <row r="26" spans="1:247">
      <c r="F26" s="14"/>
      <c r="G26" s="14"/>
      <c r="H26" s="157"/>
    </row>
    <row r="27" spans="1:247">
      <c r="A27" s="84" t="s">
        <v>216</v>
      </c>
      <c r="F27" s="14"/>
      <c r="G27" s="14"/>
      <c r="H27" s="157"/>
    </row>
    <row r="28" spans="1:247">
      <c r="A28" s="150" t="s">
        <v>217</v>
      </c>
      <c r="F28" s="14" t="e">
        <f>UHF!#REF!</f>
        <v>#REF!</v>
      </c>
      <c r="G28" s="14">
        <f>'W PnL'!G16</f>
        <v>777537</v>
      </c>
      <c r="H28" s="157" t="e">
        <f>F28-G28</f>
        <v>#REF!</v>
      </c>
    </row>
    <row r="29" spans="1:247">
      <c r="A29" s="150"/>
      <c r="F29" s="14"/>
      <c r="G29" s="14"/>
      <c r="H29" s="157"/>
    </row>
    <row r="30" spans="1:247">
      <c r="A30" s="84" t="s">
        <v>218</v>
      </c>
      <c r="F30" s="14">
        <f>UHF!F29</f>
        <v>-7630</v>
      </c>
      <c r="G30" s="14" t="e">
        <f>'W PnL'!G40-'W PnL'!G8-'W PnL'!G16</f>
        <v>#REF!</v>
      </c>
      <c r="H30" s="157" t="e">
        <f>F30-G30</f>
        <v>#REF!</v>
      </c>
    </row>
    <row r="31" spans="1:247">
      <c r="F31" s="14"/>
      <c r="G31" s="14"/>
      <c r="H31" s="157"/>
    </row>
    <row r="32" spans="1:247">
      <c r="A32" s="158" t="s">
        <v>219</v>
      </c>
      <c r="F32" s="14"/>
      <c r="G32" s="14"/>
      <c r="H32" s="157"/>
    </row>
    <row r="33" spans="1:247">
      <c r="A33" s="25"/>
      <c r="F33" s="159" t="e">
        <f>UHF!#REF!</f>
        <v>#REF!</v>
      </c>
      <c r="G33" s="159">
        <v>-3321282</v>
      </c>
      <c r="H33" s="160" t="e">
        <f>F33-G33</f>
        <v>#REF!</v>
      </c>
    </row>
    <row r="34" spans="1:247">
      <c r="F34" s="161" t="e">
        <f>SUM(F25:F33)</f>
        <v>#REF!</v>
      </c>
      <c r="G34" s="161" t="e">
        <f>SUM(G25:G33)</f>
        <v>#REF!</v>
      </c>
      <c r="H34" s="162" t="e">
        <f>ROUND(SUM(H25:H33),0)</f>
        <v>#REF!</v>
      </c>
    </row>
    <row r="35" spans="1:247">
      <c r="F35" s="84"/>
      <c r="G35" s="84"/>
    </row>
    <row r="36" spans="1:247" s="87" customFormat="1" ht="12.75" thickBot="1">
      <c r="A36" s="163" t="s">
        <v>167</v>
      </c>
      <c r="B36" s="79"/>
      <c r="C36" s="79"/>
      <c r="D36" s="148"/>
      <c r="F36" s="164" t="e">
        <f>F17+F20+F23+F34</f>
        <v>#REF!</v>
      </c>
      <c r="G36" s="164" t="e">
        <f>ROUND(G17+G20+G23+G34,0)</f>
        <v>#REF!</v>
      </c>
      <c r="H36" s="164" t="e">
        <f>ROUND(H17+H20+H23+H34,0)</f>
        <v>#REF!</v>
      </c>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row>
    <row r="37" spans="1:247" s="87" customFormat="1" ht="12.75" thickTop="1">
      <c r="A37" s="86"/>
      <c r="B37" s="86"/>
      <c r="C37" s="86"/>
      <c r="D37" s="86"/>
      <c r="E37" s="86"/>
      <c r="F37" s="86"/>
      <c r="G37" s="86"/>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row>
    <row r="38" spans="1:247" s="87" customFormat="1">
      <c r="A38" s="86"/>
      <c r="B38" s="86"/>
      <c r="C38" s="86"/>
      <c r="D38" s="86"/>
      <c r="E38" s="86"/>
      <c r="F38" s="88"/>
      <c r="G38" s="88"/>
      <c r="H38" s="88"/>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row>
    <row r="39" spans="1:247" s="3" customFormat="1">
      <c r="E39" s="6"/>
      <c r="F39" s="13"/>
      <c r="G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row>
    <row r="40" spans="1:247" s="3" customFormat="1">
      <c r="E40" s="6"/>
      <c r="F40" s="7"/>
      <c r="G40" s="7"/>
      <c r="H40" s="139"/>
      <c r="I40" s="81"/>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7" s="3" customFormat="1">
      <c r="E41" s="6"/>
      <c r="F41" s="13"/>
      <c r="G41" s="13"/>
      <c r="H41" s="139"/>
      <c r="I41" s="81"/>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row>
    <row r="42" spans="1:247" s="89" customFormat="1">
      <c r="E42" s="121"/>
      <c r="F42" s="7"/>
      <c r="G42" s="7"/>
      <c r="H42" s="13"/>
      <c r="I42" s="13"/>
    </row>
    <row r="43" spans="1:247" s="89" customFormat="1">
      <c r="E43" s="121"/>
      <c r="F43" s="7"/>
      <c r="G43" s="7"/>
      <c r="H43" s="13"/>
      <c r="I43" s="13"/>
    </row>
    <row r="44" spans="1:247" s="89" customFormat="1">
      <c r="E44" s="121"/>
      <c r="F44" s="7"/>
      <c r="G44" s="7"/>
      <c r="H44" s="165"/>
    </row>
    <row r="45" spans="1:247" s="89" customFormat="1">
      <c r="E45" s="121"/>
      <c r="F45" s="7"/>
      <c r="G45" s="7"/>
      <c r="H45" s="165"/>
    </row>
    <row r="46" spans="1:247" s="89" customFormat="1">
      <c r="E46" s="121"/>
      <c r="F46" s="7"/>
      <c r="G46" s="7"/>
      <c r="H46" s="165"/>
    </row>
    <row r="47" spans="1:247">
      <c r="H47" s="165"/>
      <c r="I47" s="89"/>
    </row>
    <row r="48" spans="1:247">
      <c r="H48" s="165"/>
      <c r="I48" s="89"/>
    </row>
  </sheetData>
  <phoneticPr fontId="0" type="noConversion"/>
  <printOptions horizontalCentered="1"/>
  <pageMargins left="0.75" right="0.5" top="0.5" bottom="0.25" header="0.5" footer="0.5"/>
  <pageSetup paperSize="9" scale="78" orientation="portrait"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BS</vt:lpstr>
      <vt:lpstr>P&amp;L</vt:lpstr>
      <vt:lpstr>Comp Income </vt:lpstr>
      <vt:lpstr>Distribution Statement </vt:lpstr>
      <vt:lpstr>UHF</vt:lpstr>
      <vt:lpstr>Statement of CI</vt:lpstr>
      <vt:lpstr>Distribution </vt:lpstr>
      <vt:lpstr>TB - adjusted</vt:lpstr>
      <vt:lpstr>TB - modified </vt:lpstr>
      <vt:lpstr>TB again mdified </vt:lpstr>
      <vt:lpstr>TB modified once again</vt:lpstr>
      <vt:lpstr>Cash Flow</vt:lpstr>
      <vt:lpstr>TB</vt:lpstr>
      <vt:lpstr>1</vt:lpstr>
      <vt:lpstr>3</vt:lpstr>
      <vt:lpstr>4</vt:lpstr>
      <vt:lpstr>5</vt:lpstr>
      <vt:lpstr>P&amp;L Dec Quarter</vt:lpstr>
      <vt:lpstr>SCI - Quarter</vt:lpstr>
      <vt:lpstr>Distribution Statement-Quarter</vt:lpstr>
      <vt:lpstr>UHF Dec Quarter</vt:lpstr>
      <vt:lpstr>Cash Flow December Quarter</vt:lpstr>
      <vt:lpstr>W PnL</vt:lpstr>
      <vt:lpstr>W UHF</vt:lpstr>
      <vt:lpstr>'1'!Print_Area</vt:lpstr>
      <vt:lpstr>'3'!Print_Area</vt:lpstr>
      <vt:lpstr>'4'!Print_Area</vt:lpstr>
      <vt:lpstr>'5'!Print_Area</vt:lpstr>
      <vt:lpstr>BS!Print_Area</vt:lpstr>
      <vt:lpstr>'Cash Flow'!Print_Area</vt:lpstr>
      <vt:lpstr>'Cash Flow December Quarter'!Print_Area</vt:lpstr>
      <vt:lpstr>'Comp Income '!Print_Area</vt:lpstr>
      <vt:lpstr>'Distribution '!Print_Area</vt:lpstr>
      <vt:lpstr>'Distribution Statement '!Print_Area</vt:lpstr>
      <vt:lpstr>'Distribution Statement-Quarter'!Print_Area</vt:lpstr>
      <vt:lpstr>'P&amp;L'!Print_Area</vt:lpstr>
      <vt:lpstr>'P&amp;L Dec Quarter'!Print_Area</vt:lpstr>
      <vt:lpstr>'Statement of CI'!Print_Area</vt:lpstr>
      <vt:lpstr>UHF!Print_Area</vt:lpstr>
      <vt:lpstr>'UHF Dec Quarter'!Print_Area</vt:lpstr>
      <vt:lpstr>'W PnL'!Print_Area</vt:lpstr>
      <vt:lpstr>'W UHF'!Print_Area</vt:lpstr>
    </vt:vector>
  </TitlesOfParts>
  <Company>NIT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auditors</dc:creator>
  <cp:lastModifiedBy>Syed Ahsan Aman</cp:lastModifiedBy>
  <cp:lastPrinted>2015-10-30T07:37:16Z</cp:lastPrinted>
  <dcterms:created xsi:type="dcterms:W3CDTF">2010-07-01T04:09:57Z</dcterms:created>
  <dcterms:modified xsi:type="dcterms:W3CDTF">2015-11-02T05:44:34Z</dcterms:modified>
</cp:coreProperties>
</file>